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Z:\DST\pilotage direction\RH PERSONNEL\HS PAR AGENTS\RELEVES HS\2026\"/>
    </mc:Choice>
  </mc:AlternateContent>
  <xr:revisionPtr revIDLastSave="0" documentId="13_ncr:1_{F0E508D8-46AC-4DD7-8B8D-7E05F1EEAFF2}" xr6:coauthVersionLast="47" xr6:coauthVersionMax="47" xr10:uidLastSave="{00000000-0000-0000-0000-000000000000}"/>
  <bookViews>
    <workbookView xWindow="-120" yWindow="-120" windowWidth="29040" windowHeight="15720" tabRatio="687" activeTab="4" xr2:uid="{BB549B49-A878-4D74-8020-40811291E8F2}"/>
  </bookViews>
  <sheets>
    <sheet name="ANNEE" sheetId="2" r:id="rId1"/>
    <sheet name="JANVIER" sheetId="14" r:id="rId2"/>
    <sheet name="FEVRIER" sheetId="15" r:id="rId3"/>
    <sheet name="MARS" sheetId="16" r:id="rId4"/>
    <sheet name="AVRIL" sheetId="17" r:id="rId5"/>
    <sheet name="MAI" sheetId="18" r:id="rId6"/>
    <sheet name="JUIN" sheetId="19" r:id="rId7"/>
    <sheet name="JUILLET" sheetId="20" r:id="rId8"/>
    <sheet name="AOUT" sheetId="21" r:id="rId9"/>
    <sheet name="SEPTEMBRE" sheetId="22" r:id="rId10"/>
    <sheet name="OCTOBRE" sheetId="23" r:id="rId11"/>
    <sheet name="NOVEMBRE" sheetId="24" r:id="rId12"/>
    <sheet name="DECEMBRE" sheetId="25" r:id="rId13"/>
  </sheets>
  <definedNames>
    <definedName name="_xlnm.Print_Area" localSheetId="0">ANNEE!$A$1:$M$23</definedName>
    <definedName name="_xlnm.Print_Area" localSheetId="8">AOUT!$A$1:$O$36</definedName>
    <definedName name="_xlnm.Print_Area" localSheetId="4">AVRIL!$A$1:$O$36</definedName>
    <definedName name="_xlnm.Print_Area" localSheetId="12">DECEMBRE!$A$1:$O$36</definedName>
    <definedName name="_xlnm.Print_Area" localSheetId="2">FEVRIER!$A$1:$O$36</definedName>
    <definedName name="_xlnm.Print_Area" localSheetId="1">JANVIER!$A$1:$O$36</definedName>
    <definedName name="_xlnm.Print_Area" localSheetId="7">JUILLET!$A$1:$O$36</definedName>
    <definedName name="_xlnm.Print_Area" localSheetId="6">JUIN!$A$1:$O$36</definedName>
    <definedName name="_xlnm.Print_Area" localSheetId="5">MAI!$A$1:$O$36</definedName>
    <definedName name="_xlnm.Print_Area" localSheetId="3">MARS!$A$1:$O$36</definedName>
    <definedName name="_xlnm.Print_Area" localSheetId="11">NOVEMBRE!$A$1:$O$36</definedName>
    <definedName name="_xlnm.Print_Area" localSheetId="10">OCTOBRE!$A$1:$O$36</definedName>
    <definedName name="_xlnm.Print_Area" localSheetId="9">SEPTEMBRE!$A$1:$O$36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20" i="2"/>
  <c r="C19" i="2"/>
  <c r="C18" i="2"/>
  <c r="C17" i="2"/>
  <c r="C16" i="2"/>
  <c r="C15" i="2"/>
  <c r="C14" i="2"/>
  <c r="C13" i="2"/>
  <c r="C12" i="2"/>
  <c r="C11" i="2"/>
  <c r="C10" i="2"/>
  <c r="D10" i="2"/>
  <c r="E10" i="2"/>
  <c r="F10" i="2"/>
  <c r="G10" i="2"/>
  <c r="H10" i="2"/>
  <c r="I10" i="2"/>
  <c r="J10" i="2"/>
  <c r="K10" i="2"/>
  <c r="L10" i="2"/>
  <c r="M10" i="2"/>
  <c r="D11" i="2"/>
  <c r="E11" i="2"/>
  <c r="F11" i="2"/>
  <c r="G11" i="2"/>
  <c r="H11" i="2"/>
  <c r="I11" i="2"/>
  <c r="J11" i="2"/>
  <c r="K11" i="2"/>
  <c r="L11" i="2"/>
  <c r="M11" i="2"/>
  <c r="D12" i="2"/>
  <c r="E12" i="2"/>
  <c r="F12" i="2"/>
  <c r="G12" i="2"/>
  <c r="H12" i="2"/>
  <c r="I12" i="2"/>
  <c r="J12" i="2"/>
  <c r="K12" i="2"/>
  <c r="L12" i="2"/>
  <c r="M12" i="2"/>
  <c r="D13" i="2"/>
  <c r="E13" i="2"/>
  <c r="F13" i="2"/>
  <c r="G13" i="2"/>
  <c r="H13" i="2"/>
  <c r="I13" i="2"/>
  <c r="J13" i="2"/>
  <c r="K13" i="2"/>
  <c r="L13" i="2"/>
  <c r="M13" i="2"/>
  <c r="D14" i="2"/>
  <c r="E14" i="2"/>
  <c r="F14" i="2"/>
  <c r="G14" i="2"/>
  <c r="H14" i="2"/>
  <c r="I14" i="2"/>
  <c r="J14" i="2"/>
  <c r="K14" i="2"/>
  <c r="L14" i="2"/>
  <c r="M14" i="2"/>
  <c r="D15" i="2"/>
  <c r="E15" i="2"/>
  <c r="F15" i="2"/>
  <c r="G15" i="2"/>
  <c r="H15" i="2"/>
  <c r="I15" i="2"/>
  <c r="J15" i="2"/>
  <c r="K15" i="2"/>
  <c r="L15" i="2"/>
  <c r="M15" i="2"/>
  <c r="D16" i="2"/>
  <c r="E16" i="2"/>
  <c r="F16" i="2"/>
  <c r="G16" i="2"/>
  <c r="H16" i="2"/>
  <c r="I16" i="2"/>
  <c r="J16" i="2"/>
  <c r="K16" i="2"/>
  <c r="L16" i="2"/>
  <c r="M16" i="2"/>
  <c r="D17" i="2"/>
  <c r="E17" i="2"/>
  <c r="F17" i="2"/>
  <c r="G17" i="2"/>
  <c r="H17" i="2"/>
  <c r="I17" i="2"/>
  <c r="J17" i="2"/>
  <c r="K17" i="2"/>
  <c r="L17" i="2"/>
  <c r="M17" i="2"/>
  <c r="D18" i="2"/>
  <c r="E18" i="2"/>
  <c r="F18" i="2"/>
  <c r="G18" i="2"/>
  <c r="H18" i="2"/>
  <c r="I18" i="2"/>
  <c r="J18" i="2"/>
  <c r="K18" i="2"/>
  <c r="L18" i="2"/>
  <c r="M18" i="2"/>
  <c r="D19" i="2"/>
  <c r="E19" i="2"/>
  <c r="F19" i="2"/>
  <c r="G19" i="2"/>
  <c r="H19" i="2"/>
  <c r="I19" i="2"/>
  <c r="J19" i="2"/>
  <c r="K19" i="2"/>
  <c r="L19" i="2"/>
  <c r="M19" i="2"/>
  <c r="D20" i="2"/>
  <c r="E20" i="2"/>
  <c r="F20" i="2"/>
  <c r="G20" i="2"/>
  <c r="H20" i="2"/>
  <c r="I20" i="2"/>
  <c r="J20" i="2"/>
  <c r="K20" i="2"/>
  <c r="L20" i="2"/>
  <c r="M20" i="2"/>
  <c r="D21" i="2"/>
  <c r="E21" i="2"/>
  <c r="F21" i="2"/>
  <c r="G21" i="2"/>
  <c r="H21" i="2"/>
  <c r="I21" i="2"/>
  <c r="J21" i="2"/>
  <c r="K21" i="2"/>
  <c r="L21" i="2"/>
  <c r="M21" i="2"/>
  <c r="G31" i="15" l="1"/>
  <c r="G30" i="15"/>
  <c r="G29" i="15"/>
  <c r="G28" i="15"/>
  <c r="G31" i="16"/>
  <c r="G30" i="16"/>
  <c r="G29" i="16"/>
  <c r="G28" i="16"/>
  <c r="G31" i="17"/>
  <c r="G30" i="17"/>
  <c r="G29" i="17"/>
  <c r="G28" i="17"/>
  <c r="G31" i="18"/>
  <c r="G30" i="18"/>
  <c r="G29" i="18"/>
  <c r="G28" i="18"/>
  <c r="G31" i="19"/>
  <c r="G30" i="19"/>
  <c r="G29" i="19"/>
  <c r="G28" i="19"/>
  <c r="G31" i="20"/>
  <c r="G30" i="20"/>
  <c r="G29" i="20"/>
  <c r="G28" i="20"/>
  <c r="G31" i="21"/>
  <c r="G30" i="21"/>
  <c r="G29" i="21"/>
  <c r="G28" i="21"/>
  <c r="G31" i="22"/>
  <c r="G30" i="22"/>
  <c r="G29" i="22"/>
  <c r="G28" i="22"/>
  <c r="G31" i="23"/>
  <c r="G30" i="23"/>
  <c r="G29" i="23"/>
  <c r="G28" i="23"/>
  <c r="G31" i="24"/>
  <c r="G30" i="24"/>
  <c r="G29" i="24"/>
  <c r="G28" i="24"/>
  <c r="G31" i="25"/>
  <c r="G30" i="25"/>
  <c r="G29" i="25"/>
  <c r="G28" i="25"/>
  <c r="G31" i="14"/>
  <c r="G30" i="14"/>
  <c r="G29" i="14"/>
  <c r="G28" i="14"/>
  <c r="G27" i="15"/>
  <c r="G27" i="16"/>
  <c r="G27" i="17"/>
  <c r="G27" i="18"/>
  <c r="G27" i="19"/>
  <c r="G27" i="20"/>
  <c r="G27" i="21"/>
  <c r="G27" i="22"/>
  <c r="G27" i="23"/>
  <c r="G27" i="24"/>
  <c r="G27" i="25"/>
  <c r="G27" i="14"/>
  <c r="L3" i="15"/>
  <c r="L3" i="16"/>
  <c r="L3" i="17"/>
  <c r="L3" i="18"/>
  <c r="L3" i="19"/>
  <c r="L3" i="20"/>
  <c r="L3" i="21"/>
  <c r="L3" i="22"/>
  <c r="L3" i="23"/>
  <c r="L3" i="24"/>
  <c r="L3" i="25"/>
  <c r="L3" i="14"/>
  <c r="H3" i="15"/>
  <c r="H3" i="16"/>
  <c r="H3" i="17"/>
  <c r="H3" i="18"/>
  <c r="H3" i="19"/>
  <c r="H3" i="20"/>
  <c r="H3" i="21"/>
  <c r="H3" i="22"/>
  <c r="H3" i="23"/>
  <c r="H3" i="24"/>
  <c r="H3" i="25"/>
  <c r="H3" i="14"/>
  <c r="M8" i="2" l="1"/>
  <c r="L31" i="16"/>
  <c r="L30" i="16"/>
  <c r="L29" i="16"/>
  <c r="L28" i="16"/>
  <c r="L27" i="16"/>
  <c r="L31" i="17"/>
  <c r="L30" i="17"/>
  <c r="L29" i="17"/>
  <c r="L28" i="17"/>
  <c r="L27" i="17"/>
  <c r="L31" i="18"/>
  <c r="L30" i="18"/>
  <c r="L29" i="18"/>
  <c r="L28" i="18"/>
  <c r="L27" i="18"/>
  <c r="L31" i="19"/>
  <c r="L30" i="19"/>
  <c r="L29" i="19"/>
  <c r="L28" i="19"/>
  <c r="L27" i="19"/>
  <c r="L31" i="20"/>
  <c r="L30" i="20"/>
  <c r="L29" i="20"/>
  <c r="L28" i="20"/>
  <c r="L27" i="20"/>
  <c r="L31" i="21"/>
  <c r="L30" i="21"/>
  <c r="L29" i="21"/>
  <c r="L28" i="21"/>
  <c r="L27" i="21"/>
  <c r="L31" i="22"/>
  <c r="L30" i="22"/>
  <c r="L29" i="22"/>
  <c r="L28" i="22"/>
  <c r="L27" i="22"/>
  <c r="L31" i="23"/>
  <c r="L30" i="23"/>
  <c r="L29" i="23"/>
  <c r="L28" i="23"/>
  <c r="L27" i="23"/>
  <c r="L31" i="24"/>
  <c r="L30" i="24"/>
  <c r="L29" i="24"/>
  <c r="L28" i="24"/>
  <c r="L27" i="24"/>
  <c r="L31" i="25"/>
  <c r="L30" i="25"/>
  <c r="L29" i="25"/>
  <c r="L28" i="25"/>
  <c r="L27" i="25"/>
  <c r="L31" i="15"/>
  <c r="L30" i="15"/>
  <c r="L29" i="15"/>
  <c r="L28" i="15"/>
  <c r="L27" i="15"/>
  <c r="L31" i="14"/>
  <c r="L30" i="14"/>
  <c r="L29" i="14"/>
  <c r="L27" i="14"/>
  <c r="L28" i="14"/>
  <c r="G1" i="25"/>
  <c r="G1" i="24"/>
  <c r="G1" i="23"/>
  <c r="G1" i="22"/>
  <c r="G1" i="21"/>
  <c r="G1" i="20"/>
  <c r="S31" i="25"/>
  <c r="Q31" i="25"/>
  <c r="S30" i="25"/>
  <c r="Q30" i="25"/>
  <c r="S29" i="25"/>
  <c r="Q29" i="25"/>
  <c r="S28" i="25"/>
  <c r="Q28" i="25"/>
  <c r="S27" i="25"/>
  <c r="Q27" i="25"/>
  <c r="M25" i="25"/>
  <c r="L25" i="25"/>
  <c r="K25" i="25"/>
  <c r="I25" i="25"/>
  <c r="I32" i="25" s="1"/>
  <c r="H25" i="25"/>
  <c r="H32" i="25" s="1"/>
  <c r="G25" i="25"/>
  <c r="G32" i="25" s="1"/>
  <c r="F25" i="25"/>
  <c r="S24" i="25"/>
  <c r="Q24" i="25"/>
  <c r="N24" i="25"/>
  <c r="J24" i="25"/>
  <c r="E24" i="25"/>
  <c r="S23" i="25"/>
  <c r="Q23" i="25"/>
  <c r="N23" i="25"/>
  <c r="J23" i="25"/>
  <c r="E23" i="25"/>
  <c r="S22" i="25"/>
  <c r="Q22" i="25"/>
  <c r="N22" i="25"/>
  <c r="J22" i="25"/>
  <c r="E22" i="25"/>
  <c r="S21" i="25"/>
  <c r="Q21" i="25"/>
  <c r="N21" i="25"/>
  <c r="J21" i="25"/>
  <c r="E21" i="25"/>
  <c r="S20" i="25"/>
  <c r="Q20" i="25"/>
  <c r="N20" i="25"/>
  <c r="J20" i="25"/>
  <c r="E20" i="25"/>
  <c r="S19" i="25"/>
  <c r="Q19" i="25"/>
  <c r="N19" i="25"/>
  <c r="J19" i="25"/>
  <c r="E19" i="25"/>
  <c r="S18" i="25"/>
  <c r="Q18" i="25"/>
  <c r="N18" i="25"/>
  <c r="J18" i="25"/>
  <c r="E18" i="25"/>
  <c r="S17" i="25"/>
  <c r="Q17" i="25"/>
  <c r="N17" i="25"/>
  <c r="J17" i="25"/>
  <c r="E17" i="25"/>
  <c r="S16" i="25"/>
  <c r="Q16" i="25"/>
  <c r="N16" i="25"/>
  <c r="J16" i="25"/>
  <c r="E16" i="25"/>
  <c r="S15" i="25"/>
  <c r="Q15" i="25"/>
  <c r="N15" i="25"/>
  <c r="J15" i="25"/>
  <c r="E15" i="25"/>
  <c r="S14" i="25"/>
  <c r="Q14" i="25"/>
  <c r="N14" i="25"/>
  <c r="J14" i="25"/>
  <c r="E14" i="25"/>
  <c r="S13" i="25"/>
  <c r="Q13" i="25"/>
  <c r="N13" i="25"/>
  <c r="J13" i="25"/>
  <c r="E13" i="25"/>
  <c r="S12" i="25"/>
  <c r="Q12" i="25"/>
  <c r="N12" i="25"/>
  <c r="J12" i="25"/>
  <c r="E12" i="25"/>
  <c r="S11" i="25"/>
  <c r="Q11" i="25"/>
  <c r="N11" i="25"/>
  <c r="J11" i="25"/>
  <c r="E11" i="25"/>
  <c r="S10" i="25"/>
  <c r="Q10" i="25"/>
  <c r="N10" i="25"/>
  <c r="J10" i="25"/>
  <c r="E10" i="25"/>
  <c r="S9" i="25"/>
  <c r="Q9" i="25"/>
  <c r="N9" i="25"/>
  <c r="J9" i="25"/>
  <c r="E9" i="25"/>
  <c r="S8" i="25"/>
  <c r="Q8" i="25"/>
  <c r="N8" i="25"/>
  <c r="J8" i="25"/>
  <c r="E8" i="25"/>
  <c r="S7" i="25"/>
  <c r="Q7" i="25"/>
  <c r="N7" i="25"/>
  <c r="J7" i="25"/>
  <c r="E7" i="25"/>
  <c r="S6" i="25"/>
  <c r="Q6" i="25"/>
  <c r="N6" i="25"/>
  <c r="J6" i="25"/>
  <c r="E6" i="25"/>
  <c r="T5" i="25"/>
  <c r="T6" i="25" s="1"/>
  <c r="T7" i="25" s="1"/>
  <c r="T8" i="25" s="1"/>
  <c r="T9" i="25" s="1"/>
  <c r="T10" i="25" s="1"/>
  <c r="T11" i="25" s="1"/>
  <c r="T12" i="25" s="1"/>
  <c r="T13" i="25" s="1"/>
  <c r="T14" i="25" s="1"/>
  <c r="T15" i="25" s="1"/>
  <c r="T16" i="25" s="1"/>
  <c r="T17" i="25" s="1"/>
  <c r="T18" i="25" s="1"/>
  <c r="T19" i="25" s="1"/>
  <c r="T20" i="25" s="1"/>
  <c r="T21" i="25" s="1"/>
  <c r="T22" i="25" s="1"/>
  <c r="T23" i="25" s="1"/>
  <c r="T24" i="25" s="1"/>
  <c r="S5" i="25"/>
  <c r="Q5" i="25"/>
  <c r="N5" i="25"/>
  <c r="J5" i="25"/>
  <c r="E5" i="25"/>
  <c r="N3" i="25"/>
  <c r="M3" i="25"/>
  <c r="K3" i="25"/>
  <c r="J3" i="25"/>
  <c r="I3" i="25"/>
  <c r="G3" i="25"/>
  <c r="F3" i="25"/>
  <c r="E3" i="25"/>
  <c r="K2" i="25"/>
  <c r="F2" i="25"/>
  <c r="K1" i="25"/>
  <c r="S31" i="24"/>
  <c r="Q31" i="24"/>
  <c r="S30" i="24"/>
  <c r="Q30" i="24"/>
  <c r="S29" i="24"/>
  <c r="Q29" i="24"/>
  <c r="S28" i="24"/>
  <c r="Q28" i="24"/>
  <c r="S27" i="24"/>
  <c r="Q27" i="24"/>
  <c r="M25" i="24"/>
  <c r="L25" i="24"/>
  <c r="K25" i="24"/>
  <c r="I25" i="24"/>
  <c r="I32" i="24" s="1"/>
  <c r="H25" i="24"/>
  <c r="H32" i="24" s="1"/>
  <c r="G25" i="24"/>
  <c r="G32" i="24" s="1"/>
  <c r="F25" i="24"/>
  <c r="S24" i="24"/>
  <c r="Q24" i="24"/>
  <c r="N24" i="24"/>
  <c r="J24" i="24"/>
  <c r="E24" i="24"/>
  <c r="S23" i="24"/>
  <c r="Q23" i="24"/>
  <c r="N23" i="24"/>
  <c r="J23" i="24"/>
  <c r="E23" i="24"/>
  <c r="S22" i="24"/>
  <c r="Q22" i="24"/>
  <c r="N22" i="24"/>
  <c r="J22" i="24"/>
  <c r="E22" i="24"/>
  <c r="S21" i="24"/>
  <c r="Q21" i="24"/>
  <c r="N21" i="24"/>
  <c r="J21" i="24"/>
  <c r="E21" i="24"/>
  <c r="S20" i="24"/>
  <c r="Q20" i="24"/>
  <c r="N20" i="24"/>
  <c r="J20" i="24"/>
  <c r="E20" i="24"/>
  <c r="S19" i="24"/>
  <c r="Q19" i="24"/>
  <c r="N19" i="24"/>
  <c r="J19" i="24"/>
  <c r="E19" i="24"/>
  <c r="S18" i="24"/>
  <c r="Q18" i="24"/>
  <c r="N18" i="24"/>
  <c r="J18" i="24"/>
  <c r="E18" i="24"/>
  <c r="S17" i="24"/>
  <c r="Q17" i="24"/>
  <c r="N17" i="24"/>
  <c r="J17" i="24"/>
  <c r="E17" i="24"/>
  <c r="S16" i="24"/>
  <c r="Q16" i="24"/>
  <c r="N16" i="24"/>
  <c r="J16" i="24"/>
  <c r="E16" i="24"/>
  <c r="S15" i="24"/>
  <c r="Q15" i="24"/>
  <c r="N15" i="24"/>
  <c r="J15" i="24"/>
  <c r="E15" i="24"/>
  <c r="S14" i="24"/>
  <c r="Q14" i="24"/>
  <c r="N14" i="24"/>
  <c r="J14" i="24"/>
  <c r="E14" i="24"/>
  <c r="S13" i="24"/>
  <c r="Q13" i="24"/>
  <c r="N13" i="24"/>
  <c r="J13" i="24"/>
  <c r="E13" i="24"/>
  <c r="S12" i="24"/>
  <c r="Q12" i="24"/>
  <c r="N12" i="24"/>
  <c r="J12" i="24"/>
  <c r="E12" i="24"/>
  <c r="S11" i="24"/>
  <c r="Q11" i="24"/>
  <c r="N11" i="24"/>
  <c r="J11" i="24"/>
  <c r="E11" i="24"/>
  <c r="S10" i="24"/>
  <c r="Q10" i="24"/>
  <c r="N10" i="24"/>
  <c r="J10" i="24"/>
  <c r="E10" i="24"/>
  <c r="S9" i="24"/>
  <c r="Q9" i="24"/>
  <c r="N9" i="24"/>
  <c r="J9" i="24"/>
  <c r="E9" i="24"/>
  <c r="S8" i="24"/>
  <c r="Q8" i="24"/>
  <c r="N8" i="24"/>
  <c r="J8" i="24"/>
  <c r="E8" i="24"/>
  <c r="S7" i="24"/>
  <c r="Q7" i="24"/>
  <c r="N7" i="24"/>
  <c r="J7" i="24"/>
  <c r="E7" i="24"/>
  <c r="S6" i="24"/>
  <c r="Q6" i="24"/>
  <c r="N6" i="24"/>
  <c r="J6" i="24"/>
  <c r="E6" i="24"/>
  <c r="T5" i="24"/>
  <c r="T6" i="24" s="1"/>
  <c r="T7" i="24" s="1"/>
  <c r="T8" i="24" s="1"/>
  <c r="T9" i="24" s="1"/>
  <c r="T10" i="24" s="1"/>
  <c r="T11" i="24" s="1"/>
  <c r="T12" i="24" s="1"/>
  <c r="T13" i="24" s="1"/>
  <c r="T14" i="24" s="1"/>
  <c r="T15" i="24" s="1"/>
  <c r="T16" i="24" s="1"/>
  <c r="T17" i="24" s="1"/>
  <c r="T18" i="24" s="1"/>
  <c r="T19" i="24" s="1"/>
  <c r="T20" i="24" s="1"/>
  <c r="T21" i="24" s="1"/>
  <c r="T22" i="24" s="1"/>
  <c r="T23" i="24" s="1"/>
  <c r="T24" i="24" s="1"/>
  <c r="S5" i="24"/>
  <c r="Q5" i="24"/>
  <c r="N5" i="24"/>
  <c r="J5" i="24"/>
  <c r="E5" i="24"/>
  <c r="N3" i="24"/>
  <c r="M3" i="24"/>
  <c r="K3" i="24"/>
  <c r="J3" i="24"/>
  <c r="I3" i="24"/>
  <c r="G3" i="24"/>
  <c r="F3" i="24"/>
  <c r="E3" i="24"/>
  <c r="K2" i="24"/>
  <c r="F2" i="24"/>
  <c r="K1" i="24"/>
  <c r="S31" i="23"/>
  <c r="Q31" i="23"/>
  <c r="S30" i="23"/>
  <c r="Q30" i="23"/>
  <c r="S29" i="23"/>
  <c r="Q29" i="23"/>
  <c r="S28" i="23"/>
  <c r="Q28" i="23"/>
  <c r="S27" i="23"/>
  <c r="Q27" i="23"/>
  <c r="M25" i="23"/>
  <c r="L25" i="23"/>
  <c r="K25" i="23"/>
  <c r="I25" i="23"/>
  <c r="I32" i="23" s="1"/>
  <c r="H25" i="23"/>
  <c r="H32" i="23" s="1"/>
  <c r="G25" i="23"/>
  <c r="G32" i="23" s="1"/>
  <c r="F25" i="23"/>
  <c r="S24" i="23"/>
  <c r="Q24" i="23"/>
  <c r="N24" i="23"/>
  <c r="J24" i="23"/>
  <c r="E24" i="23"/>
  <c r="S23" i="23"/>
  <c r="Q23" i="23"/>
  <c r="N23" i="23"/>
  <c r="J23" i="23"/>
  <c r="E23" i="23"/>
  <c r="S22" i="23"/>
  <c r="Q22" i="23"/>
  <c r="N22" i="23"/>
  <c r="J22" i="23"/>
  <c r="E22" i="23"/>
  <c r="S21" i="23"/>
  <c r="Q21" i="23"/>
  <c r="N21" i="23"/>
  <c r="J21" i="23"/>
  <c r="E21" i="23"/>
  <c r="S20" i="23"/>
  <c r="Q20" i="23"/>
  <c r="N20" i="23"/>
  <c r="J20" i="23"/>
  <c r="E20" i="23"/>
  <c r="S19" i="23"/>
  <c r="Q19" i="23"/>
  <c r="N19" i="23"/>
  <c r="J19" i="23"/>
  <c r="E19" i="23"/>
  <c r="S18" i="23"/>
  <c r="Q18" i="23"/>
  <c r="N18" i="23"/>
  <c r="J18" i="23"/>
  <c r="E18" i="23"/>
  <c r="S17" i="23"/>
  <c r="Q17" i="23"/>
  <c r="N17" i="23"/>
  <c r="J17" i="23"/>
  <c r="E17" i="23"/>
  <c r="S16" i="23"/>
  <c r="Q16" i="23"/>
  <c r="N16" i="23"/>
  <c r="J16" i="23"/>
  <c r="E16" i="23"/>
  <c r="S15" i="23"/>
  <c r="Q15" i="23"/>
  <c r="N15" i="23"/>
  <c r="J15" i="23"/>
  <c r="E15" i="23"/>
  <c r="S14" i="23"/>
  <c r="Q14" i="23"/>
  <c r="N14" i="23"/>
  <c r="J14" i="23"/>
  <c r="E14" i="23"/>
  <c r="S13" i="23"/>
  <c r="Q13" i="23"/>
  <c r="N13" i="23"/>
  <c r="J13" i="23"/>
  <c r="E13" i="23"/>
  <c r="S12" i="23"/>
  <c r="Q12" i="23"/>
  <c r="N12" i="23"/>
  <c r="J12" i="23"/>
  <c r="E12" i="23"/>
  <c r="S11" i="23"/>
  <c r="Q11" i="23"/>
  <c r="N11" i="23"/>
  <c r="J11" i="23"/>
  <c r="E11" i="23"/>
  <c r="S10" i="23"/>
  <c r="Q10" i="23"/>
  <c r="N10" i="23"/>
  <c r="J10" i="23"/>
  <c r="E10" i="23"/>
  <c r="S9" i="23"/>
  <c r="Q9" i="23"/>
  <c r="N9" i="23"/>
  <c r="J9" i="23"/>
  <c r="E9" i="23"/>
  <c r="S8" i="23"/>
  <c r="Q8" i="23"/>
  <c r="N8" i="23"/>
  <c r="J8" i="23"/>
  <c r="E8" i="23"/>
  <c r="S7" i="23"/>
  <c r="Q7" i="23"/>
  <c r="N7" i="23"/>
  <c r="J7" i="23"/>
  <c r="E7" i="23"/>
  <c r="S6" i="23"/>
  <c r="Q6" i="23"/>
  <c r="N6" i="23"/>
  <c r="J6" i="23"/>
  <c r="E6" i="23"/>
  <c r="T5" i="23"/>
  <c r="T6" i="23" s="1"/>
  <c r="T7" i="23" s="1"/>
  <c r="T8" i="23" s="1"/>
  <c r="T9" i="23" s="1"/>
  <c r="T10" i="23" s="1"/>
  <c r="T11" i="23" s="1"/>
  <c r="T12" i="23" s="1"/>
  <c r="T13" i="23" s="1"/>
  <c r="T14" i="23" s="1"/>
  <c r="T15" i="23" s="1"/>
  <c r="T16" i="23" s="1"/>
  <c r="T17" i="23" s="1"/>
  <c r="T18" i="23" s="1"/>
  <c r="T19" i="23" s="1"/>
  <c r="T20" i="23" s="1"/>
  <c r="T21" i="23" s="1"/>
  <c r="T22" i="23" s="1"/>
  <c r="T23" i="23" s="1"/>
  <c r="T24" i="23" s="1"/>
  <c r="S5" i="23"/>
  <c r="Q5" i="23"/>
  <c r="N5" i="23"/>
  <c r="J5" i="23"/>
  <c r="E5" i="23"/>
  <c r="N3" i="23"/>
  <c r="M3" i="23"/>
  <c r="K3" i="23"/>
  <c r="J3" i="23"/>
  <c r="I3" i="23"/>
  <c r="G3" i="23"/>
  <c r="F3" i="23"/>
  <c r="E3" i="23"/>
  <c r="K2" i="23"/>
  <c r="F2" i="23"/>
  <c r="K1" i="23"/>
  <c r="S31" i="22"/>
  <c r="Q31" i="22"/>
  <c r="S30" i="22"/>
  <c r="Q30" i="22"/>
  <c r="S29" i="22"/>
  <c r="Q29" i="22"/>
  <c r="S28" i="22"/>
  <c r="Q28" i="22"/>
  <c r="S27" i="22"/>
  <c r="Q27" i="22"/>
  <c r="M25" i="22"/>
  <c r="L25" i="22"/>
  <c r="K25" i="22"/>
  <c r="I25" i="22"/>
  <c r="I32" i="22" s="1"/>
  <c r="H25" i="22"/>
  <c r="H32" i="22" s="1"/>
  <c r="G25" i="22"/>
  <c r="G32" i="22" s="1"/>
  <c r="F25" i="22"/>
  <c r="S24" i="22"/>
  <c r="Q24" i="22"/>
  <c r="N24" i="22"/>
  <c r="J24" i="22"/>
  <c r="E24" i="22"/>
  <c r="S23" i="22"/>
  <c r="Q23" i="22"/>
  <c r="N23" i="22"/>
  <c r="J23" i="22"/>
  <c r="E23" i="22"/>
  <c r="S22" i="22"/>
  <c r="Q22" i="22"/>
  <c r="N22" i="22"/>
  <c r="J22" i="22"/>
  <c r="E22" i="22"/>
  <c r="S21" i="22"/>
  <c r="Q21" i="22"/>
  <c r="N21" i="22"/>
  <c r="J21" i="22"/>
  <c r="E21" i="22"/>
  <c r="S20" i="22"/>
  <c r="Q20" i="22"/>
  <c r="N20" i="22"/>
  <c r="J20" i="22"/>
  <c r="E20" i="22"/>
  <c r="S19" i="22"/>
  <c r="Q19" i="22"/>
  <c r="N19" i="22"/>
  <c r="J19" i="22"/>
  <c r="E19" i="22"/>
  <c r="S18" i="22"/>
  <c r="Q18" i="22"/>
  <c r="N18" i="22"/>
  <c r="J18" i="22"/>
  <c r="E18" i="22"/>
  <c r="S17" i="22"/>
  <c r="Q17" i="22"/>
  <c r="N17" i="22"/>
  <c r="J17" i="22"/>
  <c r="E17" i="22"/>
  <c r="S16" i="22"/>
  <c r="Q16" i="22"/>
  <c r="N16" i="22"/>
  <c r="J16" i="22"/>
  <c r="E16" i="22"/>
  <c r="S15" i="22"/>
  <c r="Q15" i="22"/>
  <c r="N15" i="22"/>
  <c r="J15" i="22"/>
  <c r="E15" i="22"/>
  <c r="S14" i="22"/>
  <c r="Q14" i="22"/>
  <c r="N14" i="22"/>
  <c r="J14" i="22"/>
  <c r="E14" i="22"/>
  <c r="S13" i="22"/>
  <c r="Q13" i="22"/>
  <c r="N13" i="22"/>
  <c r="J13" i="22"/>
  <c r="E13" i="22"/>
  <c r="S12" i="22"/>
  <c r="Q12" i="22"/>
  <c r="N12" i="22"/>
  <c r="J12" i="22"/>
  <c r="E12" i="22"/>
  <c r="S11" i="22"/>
  <c r="Q11" i="22"/>
  <c r="N11" i="22"/>
  <c r="J11" i="22"/>
  <c r="E11" i="22"/>
  <c r="S10" i="22"/>
  <c r="Q10" i="22"/>
  <c r="N10" i="22"/>
  <c r="J10" i="22"/>
  <c r="E10" i="22"/>
  <c r="S9" i="22"/>
  <c r="Q9" i="22"/>
  <c r="N9" i="22"/>
  <c r="J9" i="22"/>
  <c r="E9" i="22"/>
  <c r="S8" i="22"/>
  <c r="Q8" i="22"/>
  <c r="N8" i="22"/>
  <c r="J8" i="22"/>
  <c r="E8" i="22"/>
  <c r="S7" i="22"/>
  <c r="Q7" i="22"/>
  <c r="N7" i="22"/>
  <c r="J7" i="22"/>
  <c r="E7" i="22"/>
  <c r="S6" i="22"/>
  <c r="Q6" i="22"/>
  <c r="N6" i="22"/>
  <c r="J6" i="22"/>
  <c r="E6" i="22"/>
  <c r="T5" i="22"/>
  <c r="T6" i="22" s="1"/>
  <c r="T7" i="22" s="1"/>
  <c r="T8" i="22" s="1"/>
  <c r="T9" i="22" s="1"/>
  <c r="T10" i="22" s="1"/>
  <c r="T11" i="22" s="1"/>
  <c r="T12" i="22" s="1"/>
  <c r="T13" i="22" s="1"/>
  <c r="T14" i="22" s="1"/>
  <c r="T15" i="22" s="1"/>
  <c r="T16" i="22" s="1"/>
  <c r="T17" i="22" s="1"/>
  <c r="T18" i="22" s="1"/>
  <c r="T19" i="22" s="1"/>
  <c r="T20" i="22" s="1"/>
  <c r="T21" i="22" s="1"/>
  <c r="T22" i="22" s="1"/>
  <c r="T23" i="22" s="1"/>
  <c r="T24" i="22" s="1"/>
  <c r="S5" i="22"/>
  <c r="Q5" i="22"/>
  <c r="N5" i="22"/>
  <c r="J5" i="22"/>
  <c r="E5" i="22"/>
  <c r="N3" i="22"/>
  <c r="M3" i="22"/>
  <c r="K3" i="22"/>
  <c r="J3" i="22"/>
  <c r="I3" i="22"/>
  <c r="G3" i="22"/>
  <c r="F3" i="22"/>
  <c r="E3" i="22"/>
  <c r="K2" i="22"/>
  <c r="F2" i="22"/>
  <c r="K1" i="22"/>
  <c r="S31" i="21"/>
  <c r="Q31" i="21"/>
  <c r="S30" i="21"/>
  <c r="Q30" i="21"/>
  <c r="S29" i="21"/>
  <c r="Q29" i="21"/>
  <c r="S28" i="21"/>
  <c r="Q28" i="21"/>
  <c r="S27" i="21"/>
  <c r="Q27" i="21"/>
  <c r="M25" i="21"/>
  <c r="L25" i="21"/>
  <c r="K25" i="21"/>
  <c r="I25" i="21"/>
  <c r="I32" i="21" s="1"/>
  <c r="H25" i="21"/>
  <c r="H32" i="21" s="1"/>
  <c r="G25" i="21"/>
  <c r="G32" i="21" s="1"/>
  <c r="F25" i="21"/>
  <c r="S24" i="21"/>
  <c r="Q24" i="21"/>
  <c r="N24" i="21"/>
  <c r="J24" i="21"/>
  <c r="E24" i="21"/>
  <c r="S23" i="21"/>
  <c r="Q23" i="21"/>
  <c r="N23" i="21"/>
  <c r="J23" i="21"/>
  <c r="E23" i="21"/>
  <c r="S22" i="21"/>
  <c r="Q22" i="21"/>
  <c r="N22" i="21"/>
  <c r="J22" i="21"/>
  <c r="E22" i="21"/>
  <c r="S21" i="21"/>
  <c r="Q21" i="21"/>
  <c r="N21" i="21"/>
  <c r="J21" i="21"/>
  <c r="E21" i="21"/>
  <c r="S20" i="21"/>
  <c r="Q20" i="21"/>
  <c r="N20" i="21"/>
  <c r="J20" i="21"/>
  <c r="E20" i="21"/>
  <c r="S19" i="21"/>
  <c r="Q19" i="21"/>
  <c r="N19" i="21"/>
  <c r="J19" i="21"/>
  <c r="E19" i="21"/>
  <c r="S18" i="21"/>
  <c r="Q18" i="21"/>
  <c r="N18" i="21"/>
  <c r="J18" i="21"/>
  <c r="E18" i="21"/>
  <c r="S17" i="21"/>
  <c r="Q17" i="21"/>
  <c r="N17" i="21"/>
  <c r="J17" i="21"/>
  <c r="E17" i="21"/>
  <c r="S16" i="21"/>
  <c r="Q16" i="21"/>
  <c r="N16" i="21"/>
  <c r="J16" i="21"/>
  <c r="E16" i="21"/>
  <c r="S15" i="21"/>
  <c r="Q15" i="21"/>
  <c r="N15" i="21"/>
  <c r="J15" i="21"/>
  <c r="E15" i="21"/>
  <c r="S14" i="21"/>
  <c r="Q14" i="21"/>
  <c r="N14" i="21"/>
  <c r="J14" i="21"/>
  <c r="E14" i="21"/>
  <c r="S13" i="21"/>
  <c r="Q13" i="21"/>
  <c r="N13" i="21"/>
  <c r="J13" i="21"/>
  <c r="E13" i="21"/>
  <c r="S12" i="21"/>
  <c r="Q12" i="21"/>
  <c r="N12" i="21"/>
  <c r="J12" i="21"/>
  <c r="E12" i="21"/>
  <c r="S11" i="21"/>
  <c r="Q11" i="21"/>
  <c r="N11" i="21"/>
  <c r="J11" i="21"/>
  <c r="E11" i="21"/>
  <c r="S10" i="21"/>
  <c r="Q10" i="21"/>
  <c r="N10" i="21"/>
  <c r="J10" i="21"/>
  <c r="E10" i="21"/>
  <c r="S9" i="21"/>
  <c r="Q9" i="21"/>
  <c r="N9" i="21"/>
  <c r="J9" i="21"/>
  <c r="E9" i="21"/>
  <c r="S8" i="21"/>
  <c r="Q8" i="21"/>
  <c r="N8" i="21"/>
  <c r="J8" i="21"/>
  <c r="E8" i="21"/>
  <c r="S7" i="21"/>
  <c r="Q7" i="21"/>
  <c r="N7" i="21"/>
  <c r="J7" i="21"/>
  <c r="E7" i="21"/>
  <c r="S6" i="21"/>
  <c r="Q6" i="21"/>
  <c r="N6" i="21"/>
  <c r="J6" i="21"/>
  <c r="E6" i="21"/>
  <c r="T5" i="21"/>
  <c r="T6" i="21" s="1"/>
  <c r="T7" i="21" s="1"/>
  <c r="T8" i="21" s="1"/>
  <c r="T9" i="21" s="1"/>
  <c r="T10" i="21" s="1"/>
  <c r="T11" i="21" s="1"/>
  <c r="T12" i="21" s="1"/>
  <c r="T13" i="21" s="1"/>
  <c r="T14" i="21" s="1"/>
  <c r="T15" i="21" s="1"/>
  <c r="T16" i="21" s="1"/>
  <c r="T17" i="21" s="1"/>
  <c r="T18" i="21" s="1"/>
  <c r="T19" i="21" s="1"/>
  <c r="T20" i="21" s="1"/>
  <c r="T21" i="21" s="1"/>
  <c r="T22" i="21" s="1"/>
  <c r="T23" i="21" s="1"/>
  <c r="T24" i="21" s="1"/>
  <c r="S5" i="21"/>
  <c r="Q5" i="21"/>
  <c r="N5" i="21"/>
  <c r="J5" i="21"/>
  <c r="E5" i="21"/>
  <c r="N3" i="21"/>
  <c r="M3" i="21"/>
  <c r="K3" i="21"/>
  <c r="J3" i="21"/>
  <c r="I3" i="21"/>
  <c r="G3" i="21"/>
  <c r="F3" i="21"/>
  <c r="E3" i="21"/>
  <c r="K2" i="21"/>
  <c r="F2" i="21"/>
  <c r="K1" i="21"/>
  <c r="S31" i="20"/>
  <c r="Q31" i="20"/>
  <c r="S30" i="20"/>
  <c r="Q30" i="20"/>
  <c r="S29" i="20"/>
  <c r="Q29" i="20"/>
  <c r="S28" i="20"/>
  <c r="Q28" i="20"/>
  <c r="S27" i="20"/>
  <c r="Q27" i="20"/>
  <c r="M25" i="20"/>
  <c r="L25" i="20"/>
  <c r="K25" i="20"/>
  <c r="I25" i="20"/>
  <c r="I32" i="20" s="1"/>
  <c r="H25" i="20"/>
  <c r="H32" i="20" s="1"/>
  <c r="G25" i="20"/>
  <c r="G32" i="20" s="1"/>
  <c r="F25" i="20"/>
  <c r="S24" i="20"/>
  <c r="Q24" i="20"/>
  <c r="N24" i="20"/>
  <c r="J24" i="20"/>
  <c r="E24" i="20"/>
  <c r="S23" i="20"/>
  <c r="Q23" i="20"/>
  <c r="N23" i="20"/>
  <c r="J23" i="20"/>
  <c r="E23" i="20"/>
  <c r="S22" i="20"/>
  <c r="Q22" i="20"/>
  <c r="N22" i="20"/>
  <c r="J22" i="20"/>
  <c r="E22" i="20"/>
  <c r="S21" i="20"/>
  <c r="Q21" i="20"/>
  <c r="N21" i="20"/>
  <c r="J21" i="20"/>
  <c r="E21" i="20"/>
  <c r="S20" i="20"/>
  <c r="Q20" i="20"/>
  <c r="N20" i="20"/>
  <c r="J20" i="20"/>
  <c r="E20" i="20"/>
  <c r="S19" i="20"/>
  <c r="Q19" i="20"/>
  <c r="N19" i="20"/>
  <c r="J19" i="20"/>
  <c r="E19" i="20"/>
  <c r="S18" i="20"/>
  <c r="Q18" i="20"/>
  <c r="N18" i="20"/>
  <c r="J18" i="20"/>
  <c r="E18" i="20"/>
  <c r="S17" i="20"/>
  <c r="Q17" i="20"/>
  <c r="N17" i="20"/>
  <c r="J17" i="20"/>
  <c r="E17" i="20"/>
  <c r="S16" i="20"/>
  <c r="Q16" i="20"/>
  <c r="N16" i="20"/>
  <c r="J16" i="20"/>
  <c r="E16" i="20"/>
  <c r="S15" i="20"/>
  <c r="Q15" i="20"/>
  <c r="N15" i="20"/>
  <c r="J15" i="20"/>
  <c r="E15" i="20"/>
  <c r="S14" i="20"/>
  <c r="Q14" i="20"/>
  <c r="N14" i="20"/>
  <c r="J14" i="20"/>
  <c r="E14" i="20"/>
  <c r="S13" i="20"/>
  <c r="Q13" i="20"/>
  <c r="N13" i="20"/>
  <c r="J13" i="20"/>
  <c r="E13" i="20"/>
  <c r="S12" i="20"/>
  <c r="Q12" i="20"/>
  <c r="N12" i="20"/>
  <c r="J12" i="20"/>
  <c r="E12" i="20"/>
  <c r="S11" i="20"/>
  <c r="Q11" i="20"/>
  <c r="N11" i="20"/>
  <c r="J11" i="20"/>
  <c r="E11" i="20"/>
  <c r="S10" i="20"/>
  <c r="Q10" i="20"/>
  <c r="N10" i="20"/>
  <c r="J10" i="20"/>
  <c r="E10" i="20"/>
  <c r="S9" i="20"/>
  <c r="Q9" i="20"/>
  <c r="N9" i="20"/>
  <c r="J9" i="20"/>
  <c r="E9" i="20"/>
  <c r="S8" i="20"/>
  <c r="Q8" i="20"/>
  <c r="N8" i="20"/>
  <c r="J8" i="20"/>
  <c r="E8" i="20"/>
  <c r="S7" i="20"/>
  <c r="Q7" i="20"/>
  <c r="N7" i="20"/>
  <c r="J7" i="20"/>
  <c r="E7" i="20"/>
  <c r="S6" i="20"/>
  <c r="Q6" i="20"/>
  <c r="N6" i="20"/>
  <c r="J6" i="20"/>
  <c r="E6" i="20"/>
  <c r="T5" i="20"/>
  <c r="T6" i="20" s="1"/>
  <c r="T7" i="20" s="1"/>
  <c r="T8" i="20" s="1"/>
  <c r="T9" i="20" s="1"/>
  <c r="T10" i="20" s="1"/>
  <c r="T11" i="20" s="1"/>
  <c r="T12" i="20" s="1"/>
  <c r="T13" i="20" s="1"/>
  <c r="T14" i="20" s="1"/>
  <c r="T15" i="20" s="1"/>
  <c r="T16" i="20" s="1"/>
  <c r="T17" i="20" s="1"/>
  <c r="T18" i="20" s="1"/>
  <c r="T19" i="20" s="1"/>
  <c r="T20" i="20" s="1"/>
  <c r="T21" i="20" s="1"/>
  <c r="T22" i="20" s="1"/>
  <c r="T23" i="20" s="1"/>
  <c r="T24" i="20" s="1"/>
  <c r="S5" i="20"/>
  <c r="Q5" i="20"/>
  <c r="N5" i="20"/>
  <c r="J5" i="20"/>
  <c r="E5" i="20"/>
  <c r="N3" i="20"/>
  <c r="M3" i="20"/>
  <c r="K3" i="20"/>
  <c r="J3" i="20"/>
  <c r="I3" i="20"/>
  <c r="G3" i="20"/>
  <c r="F3" i="20"/>
  <c r="E3" i="20"/>
  <c r="K2" i="20"/>
  <c r="F2" i="20"/>
  <c r="K1" i="20"/>
  <c r="G1" i="19"/>
  <c r="G1" i="18"/>
  <c r="S31" i="19"/>
  <c r="Q31" i="19"/>
  <c r="S30" i="19"/>
  <c r="Q30" i="19"/>
  <c r="S29" i="19"/>
  <c r="Q29" i="19"/>
  <c r="S28" i="19"/>
  <c r="Q28" i="19"/>
  <c r="S27" i="19"/>
  <c r="Q27" i="19"/>
  <c r="M25" i="19"/>
  <c r="L25" i="19"/>
  <c r="K25" i="19"/>
  <c r="I25" i="19"/>
  <c r="I32" i="19" s="1"/>
  <c r="H25" i="19"/>
  <c r="H32" i="19" s="1"/>
  <c r="G25" i="19"/>
  <c r="G32" i="19" s="1"/>
  <c r="F25" i="19"/>
  <c r="S24" i="19"/>
  <c r="Q24" i="19"/>
  <c r="N24" i="19"/>
  <c r="J24" i="19"/>
  <c r="E24" i="19"/>
  <c r="S23" i="19"/>
  <c r="Q23" i="19"/>
  <c r="N23" i="19"/>
  <c r="J23" i="19"/>
  <c r="E23" i="19"/>
  <c r="S22" i="19"/>
  <c r="Q22" i="19"/>
  <c r="N22" i="19"/>
  <c r="J22" i="19"/>
  <c r="E22" i="19"/>
  <c r="S21" i="19"/>
  <c r="Q21" i="19"/>
  <c r="N21" i="19"/>
  <c r="J21" i="19"/>
  <c r="E21" i="19"/>
  <c r="S20" i="19"/>
  <c r="Q20" i="19"/>
  <c r="N20" i="19"/>
  <c r="J20" i="19"/>
  <c r="E20" i="19"/>
  <c r="S19" i="19"/>
  <c r="Q19" i="19"/>
  <c r="N19" i="19"/>
  <c r="J19" i="19"/>
  <c r="E19" i="19"/>
  <c r="S18" i="19"/>
  <c r="Q18" i="19"/>
  <c r="N18" i="19"/>
  <c r="J18" i="19"/>
  <c r="E18" i="19"/>
  <c r="S17" i="19"/>
  <c r="Q17" i="19"/>
  <c r="N17" i="19"/>
  <c r="J17" i="19"/>
  <c r="E17" i="19"/>
  <c r="S16" i="19"/>
  <c r="Q16" i="19"/>
  <c r="N16" i="19"/>
  <c r="J16" i="19"/>
  <c r="E16" i="19"/>
  <c r="S15" i="19"/>
  <c r="Q15" i="19"/>
  <c r="N15" i="19"/>
  <c r="J15" i="19"/>
  <c r="E15" i="19"/>
  <c r="S14" i="19"/>
  <c r="Q14" i="19"/>
  <c r="N14" i="19"/>
  <c r="J14" i="19"/>
  <c r="E14" i="19"/>
  <c r="S13" i="19"/>
  <c r="Q13" i="19"/>
  <c r="N13" i="19"/>
  <c r="J13" i="19"/>
  <c r="E13" i="19"/>
  <c r="S12" i="19"/>
  <c r="Q12" i="19"/>
  <c r="N12" i="19"/>
  <c r="J12" i="19"/>
  <c r="E12" i="19"/>
  <c r="S11" i="19"/>
  <c r="Q11" i="19"/>
  <c r="N11" i="19"/>
  <c r="J11" i="19"/>
  <c r="E11" i="19"/>
  <c r="S10" i="19"/>
  <c r="Q10" i="19"/>
  <c r="N10" i="19"/>
  <c r="J10" i="19"/>
  <c r="E10" i="19"/>
  <c r="S9" i="19"/>
  <c r="Q9" i="19"/>
  <c r="N9" i="19"/>
  <c r="J9" i="19"/>
  <c r="E9" i="19"/>
  <c r="S8" i="19"/>
  <c r="Q8" i="19"/>
  <c r="N8" i="19"/>
  <c r="J8" i="19"/>
  <c r="E8" i="19"/>
  <c r="S7" i="19"/>
  <c r="Q7" i="19"/>
  <c r="N7" i="19"/>
  <c r="J7" i="19"/>
  <c r="E7" i="19"/>
  <c r="S6" i="19"/>
  <c r="Q6" i="19"/>
  <c r="N6" i="19"/>
  <c r="J6" i="19"/>
  <c r="E6" i="19"/>
  <c r="T5" i="19"/>
  <c r="T6" i="19" s="1"/>
  <c r="T7" i="19" s="1"/>
  <c r="T8" i="19" s="1"/>
  <c r="T9" i="19" s="1"/>
  <c r="T10" i="19" s="1"/>
  <c r="T11" i="19" s="1"/>
  <c r="T12" i="19" s="1"/>
  <c r="T13" i="19" s="1"/>
  <c r="T14" i="19" s="1"/>
  <c r="T15" i="19" s="1"/>
  <c r="T16" i="19" s="1"/>
  <c r="T17" i="19" s="1"/>
  <c r="T18" i="19" s="1"/>
  <c r="T19" i="19" s="1"/>
  <c r="T20" i="19" s="1"/>
  <c r="T21" i="19" s="1"/>
  <c r="T22" i="19" s="1"/>
  <c r="T23" i="19" s="1"/>
  <c r="T24" i="19" s="1"/>
  <c r="S5" i="19"/>
  <c r="Q5" i="19"/>
  <c r="N5" i="19"/>
  <c r="J5" i="19"/>
  <c r="E5" i="19"/>
  <c r="N3" i="19"/>
  <c r="M3" i="19"/>
  <c r="K3" i="19"/>
  <c r="J3" i="19"/>
  <c r="I3" i="19"/>
  <c r="G3" i="19"/>
  <c r="F3" i="19"/>
  <c r="E3" i="19"/>
  <c r="K2" i="19"/>
  <c r="F2" i="19"/>
  <c r="K1" i="19"/>
  <c r="S31" i="18"/>
  <c r="Q31" i="18"/>
  <c r="S30" i="18"/>
  <c r="Q30" i="18"/>
  <c r="S29" i="18"/>
  <c r="Q29" i="18"/>
  <c r="S28" i="18"/>
  <c r="Q28" i="18"/>
  <c r="S27" i="18"/>
  <c r="Q27" i="18"/>
  <c r="M25" i="18"/>
  <c r="L25" i="18"/>
  <c r="K25" i="18"/>
  <c r="I25" i="18"/>
  <c r="I32" i="18" s="1"/>
  <c r="H25" i="18"/>
  <c r="H32" i="18" s="1"/>
  <c r="G25" i="18"/>
  <c r="G32" i="18" s="1"/>
  <c r="F25" i="18"/>
  <c r="S24" i="18"/>
  <c r="Q24" i="18"/>
  <c r="N24" i="18"/>
  <c r="J24" i="18"/>
  <c r="E24" i="18"/>
  <c r="S23" i="18"/>
  <c r="Q23" i="18"/>
  <c r="N23" i="18"/>
  <c r="J23" i="18"/>
  <c r="E23" i="18"/>
  <c r="S22" i="18"/>
  <c r="Q22" i="18"/>
  <c r="N22" i="18"/>
  <c r="J22" i="18"/>
  <c r="E22" i="18"/>
  <c r="S21" i="18"/>
  <c r="Q21" i="18"/>
  <c r="N21" i="18"/>
  <c r="J21" i="18"/>
  <c r="E21" i="18"/>
  <c r="S20" i="18"/>
  <c r="Q20" i="18"/>
  <c r="N20" i="18"/>
  <c r="J20" i="18"/>
  <c r="E20" i="18"/>
  <c r="S19" i="18"/>
  <c r="Q19" i="18"/>
  <c r="N19" i="18"/>
  <c r="J19" i="18"/>
  <c r="E19" i="18"/>
  <c r="S18" i="18"/>
  <c r="Q18" i="18"/>
  <c r="N18" i="18"/>
  <c r="J18" i="18"/>
  <c r="E18" i="18"/>
  <c r="S17" i="18"/>
  <c r="Q17" i="18"/>
  <c r="N17" i="18"/>
  <c r="J17" i="18"/>
  <c r="E17" i="18"/>
  <c r="S16" i="18"/>
  <c r="Q16" i="18"/>
  <c r="N16" i="18"/>
  <c r="J16" i="18"/>
  <c r="E16" i="18"/>
  <c r="S15" i="18"/>
  <c r="Q15" i="18"/>
  <c r="N15" i="18"/>
  <c r="J15" i="18"/>
  <c r="E15" i="18"/>
  <c r="S14" i="18"/>
  <c r="Q14" i="18"/>
  <c r="N14" i="18"/>
  <c r="J14" i="18"/>
  <c r="E14" i="18"/>
  <c r="S13" i="18"/>
  <c r="Q13" i="18"/>
  <c r="N13" i="18"/>
  <c r="J13" i="18"/>
  <c r="E13" i="18"/>
  <c r="S12" i="18"/>
  <c r="Q12" i="18"/>
  <c r="N12" i="18"/>
  <c r="J12" i="18"/>
  <c r="E12" i="18"/>
  <c r="S11" i="18"/>
  <c r="Q11" i="18"/>
  <c r="N11" i="18"/>
  <c r="J11" i="18"/>
  <c r="E11" i="18"/>
  <c r="S10" i="18"/>
  <c r="Q10" i="18"/>
  <c r="N10" i="18"/>
  <c r="J10" i="18"/>
  <c r="E10" i="18"/>
  <c r="S9" i="18"/>
  <c r="Q9" i="18"/>
  <c r="N9" i="18"/>
  <c r="J9" i="18"/>
  <c r="E9" i="18"/>
  <c r="S8" i="18"/>
  <c r="Q8" i="18"/>
  <c r="N8" i="18"/>
  <c r="J8" i="18"/>
  <c r="E8" i="18"/>
  <c r="S7" i="18"/>
  <c r="Q7" i="18"/>
  <c r="N7" i="18"/>
  <c r="J7" i="18"/>
  <c r="E7" i="18"/>
  <c r="S6" i="18"/>
  <c r="Q6" i="18"/>
  <c r="N6" i="18"/>
  <c r="J6" i="18"/>
  <c r="E6" i="18"/>
  <c r="T5" i="18"/>
  <c r="T6" i="18" s="1"/>
  <c r="T7" i="18" s="1"/>
  <c r="T8" i="18" s="1"/>
  <c r="T9" i="18" s="1"/>
  <c r="T10" i="18" s="1"/>
  <c r="T11" i="18" s="1"/>
  <c r="T12" i="18" s="1"/>
  <c r="T13" i="18" s="1"/>
  <c r="T14" i="18" s="1"/>
  <c r="T15" i="18" s="1"/>
  <c r="T16" i="18" s="1"/>
  <c r="T17" i="18" s="1"/>
  <c r="T18" i="18" s="1"/>
  <c r="T19" i="18" s="1"/>
  <c r="T20" i="18" s="1"/>
  <c r="T21" i="18" s="1"/>
  <c r="T22" i="18" s="1"/>
  <c r="T23" i="18" s="1"/>
  <c r="T24" i="18" s="1"/>
  <c r="S5" i="18"/>
  <c r="Q5" i="18"/>
  <c r="N5" i="18"/>
  <c r="J5" i="18"/>
  <c r="E5" i="18"/>
  <c r="N3" i="18"/>
  <c r="M3" i="18"/>
  <c r="K3" i="18"/>
  <c r="J3" i="18"/>
  <c r="I3" i="18"/>
  <c r="G3" i="18"/>
  <c r="F3" i="18"/>
  <c r="E3" i="18"/>
  <c r="K2" i="18"/>
  <c r="F2" i="18"/>
  <c r="K1" i="18"/>
  <c r="G1" i="17"/>
  <c r="S31" i="17"/>
  <c r="Q31" i="17"/>
  <c r="S30" i="17"/>
  <c r="Q30" i="17"/>
  <c r="S29" i="17"/>
  <c r="Q29" i="17"/>
  <c r="S28" i="17"/>
  <c r="Q28" i="17"/>
  <c r="S27" i="17"/>
  <c r="Q27" i="17"/>
  <c r="M25" i="17"/>
  <c r="L25" i="17"/>
  <c r="K25" i="17"/>
  <c r="I25" i="17"/>
  <c r="I32" i="17" s="1"/>
  <c r="H25" i="17"/>
  <c r="H32" i="17" s="1"/>
  <c r="G25" i="17"/>
  <c r="G32" i="17" s="1"/>
  <c r="F25" i="17"/>
  <c r="S24" i="17"/>
  <c r="Q24" i="17"/>
  <c r="N24" i="17"/>
  <c r="J24" i="17"/>
  <c r="E24" i="17"/>
  <c r="S23" i="17"/>
  <c r="Q23" i="17"/>
  <c r="N23" i="17"/>
  <c r="J23" i="17"/>
  <c r="E23" i="17"/>
  <c r="S22" i="17"/>
  <c r="Q22" i="17"/>
  <c r="N22" i="17"/>
  <c r="J22" i="17"/>
  <c r="E22" i="17"/>
  <c r="S21" i="17"/>
  <c r="Q21" i="17"/>
  <c r="N21" i="17"/>
  <c r="J21" i="17"/>
  <c r="E21" i="17"/>
  <c r="S20" i="17"/>
  <c r="Q20" i="17"/>
  <c r="N20" i="17"/>
  <c r="J20" i="17"/>
  <c r="E20" i="17"/>
  <c r="S19" i="17"/>
  <c r="Q19" i="17"/>
  <c r="N19" i="17"/>
  <c r="J19" i="17"/>
  <c r="E19" i="17"/>
  <c r="S18" i="17"/>
  <c r="Q18" i="17"/>
  <c r="N18" i="17"/>
  <c r="J18" i="17"/>
  <c r="E18" i="17"/>
  <c r="S17" i="17"/>
  <c r="Q17" i="17"/>
  <c r="N17" i="17"/>
  <c r="J17" i="17"/>
  <c r="E17" i="17"/>
  <c r="S16" i="17"/>
  <c r="Q16" i="17"/>
  <c r="N16" i="17"/>
  <c r="J16" i="17"/>
  <c r="E16" i="17"/>
  <c r="S15" i="17"/>
  <c r="Q15" i="17"/>
  <c r="N15" i="17"/>
  <c r="J15" i="17"/>
  <c r="E15" i="17"/>
  <c r="S14" i="17"/>
  <c r="Q14" i="17"/>
  <c r="N14" i="17"/>
  <c r="J14" i="17"/>
  <c r="E14" i="17"/>
  <c r="S13" i="17"/>
  <c r="Q13" i="17"/>
  <c r="N13" i="17"/>
  <c r="J13" i="17"/>
  <c r="E13" i="17"/>
  <c r="S12" i="17"/>
  <c r="Q12" i="17"/>
  <c r="N12" i="17"/>
  <c r="J12" i="17"/>
  <c r="E12" i="17"/>
  <c r="S11" i="17"/>
  <c r="Q11" i="17"/>
  <c r="N11" i="17"/>
  <c r="J11" i="17"/>
  <c r="E11" i="17"/>
  <c r="S10" i="17"/>
  <c r="Q10" i="17"/>
  <c r="N10" i="17"/>
  <c r="J10" i="17"/>
  <c r="E10" i="17"/>
  <c r="S9" i="17"/>
  <c r="Q9" i="17"/>
  <c r="N9" i="17"/>
  <c r="J9" i="17"/>
  <c r="E9" i="17"/>
  <c r="S8" i="17"/>
  <c r="Q8" i="17"/>
  <c r="N8" i="17"/>
  <c r="J8" i="17"/>
  <c r="E8" i="17"/>
  <c r="S7" i="17"/>
  <c r="Q7" i="17"/>
  <c r="N7" i="17"/>
  <c r="J7" i="17"/>
  <c r="E7" i="17"/>
  <c r="S6" i="17"/>
  <c r="Q6" i="17"/>
  <c r="N6" i="17"/>
  <c r="J6" i="17"/>
  <c r="E6" i="17"/>
  <c r="T5" i="17"/>
  <c r="T6" i="17" s="1"/>
  <c r="T7" i="17" s="1"/>
  <c r="T8" i="17" s="1"/>
  <c r="T9" i="17" s="1"/>
  <c r="T10" i="17" s="1"/>
  <c r="T11" i="17" s="1"/>
  <c r="T12" i="17" s="1"/>
  <c r="T13" i="17" s="1"/>
  <c r="T14" i="17" s="1"/>
  <c r="T15" i="17" s="1"/>
  <c r="T16" i="17" s="1"/>
  <c r="T17" i="17" s="1"/>
  <c r="T18" i="17" s="1"/>
  <c r="T19" i="17" s="1"/>
  <c r="T20" i="17" s="1"/>
  <c r="T21" i="17" s="1"/>
  <c r="T22" i="17" s="1"/>
  <c r="T23" i="17" s="1"/>
  <c r="T24" i="17" s="1"/>
  <c r="S5" i="17"/>
  <c r="Q5" i="17"/>
  <c r="N5" i="17"/>
  <c r="J5" i="17"/>
  <c r="E5" i="17"/>
  <c r="N3" i="17"/>
  <c r="M3" i="17"/>
  <c r="K3" i="17"/>
  <c r="J3" i="17"/>
  <c r="I3" i="17"/>
  <c r="G3" i="17"/>
  <c r="F3" i="17"/>
  <c r="E3" i="17"/>
  <c r="K2" i="17"/>
  <c r="F2" i="17"/>
  <c r="K1" i="17"/>
  <c r="G1" i="16"/>
  <c r="S31" i="16"/>
  <c r="Q31" i="16"/>
  <c r="S30" i="16"/>
  <c r="Q30" i="16"/>
  <c r="S29" i="16"/>
  <c r="Q29" i="16"/>
  <c r="S28" i="16"/>
  <c r="Q28" i="16"/>
  <c r="S27" i="16"/>
  <c r="Q27" i="16"/>
  <c r="M25" i="16"/>
  <c r="L25" i="16"/>
  <c r="K25" i="16"/>
  <c r="I25" i="16"/>
  <c r="I32" i="16" s="1"/>
  <c r="H25" i="16"/>
  <c r="H32" i="16" s="1"/>
  <c r="G25" i="16"/>
  <c r="G32" i="16" s="1"/>
  <c r="F25" i="16"/>
  <c r="S24" i="16"/>
  <c r="Q24" i="16"/>
  <c r="N24" i="16"/>
  <c r="J24" i="16"/>
  <c r="E24" i="16"/>
  <c r="S23" i="16"/>
  <c r="Q23" i="16"/>
  <c r="N23" i="16"/>
  <c r="J23" i="16"/>
  <c r="E23" i="16"/>
  <c r="S22" i="16"/>
  <c r="Q22" i="16"/>
  <c r="N22" i="16"/>
  <c r="J22" i="16"/>
  <c r="E22" i="16"/>
  <c r="S21" i="16"/>
  <c r="Q21" i="16"/>
  <c r="N21" i="16"/>
  <c r="J21" i="16"/>
  <c r="E21" i="16"/>
  <c r="S20" i="16"/>
  <c r="Q20" i="16"/>
  <c r="N20" i="16"/>
  <c r="J20" i="16"/>
  <c r="E20" i="16"/>
  <c r="S19" i="16"/>
  <c r="Q19" i="16"/>
  <c r="N19" i="16"/>
  <c r="J19" i="16"/>
  <c r="E19" i="16"/>
  <c r="S18" i="16"/>
  <c r="Q18" i="16"/>
  <c r="N18" i="16"/>
  <c r="J18" i="16"/>
  <c r="E18" i="16"/>
  <c r="S17" i="16"/>
  <c r="Q17" i="16"/>
  <c r="N17" i="16"/>
  <c r="J17" i="16"/>
  <c r="E17" i="16"/>
  <c r="S16" i="16"/>
  <c r="Q16" i="16"/>
  <c r="N16" i="16"/>
  <c r="J16" i="16"/>
  <c r="E16" i="16"/>
  <c r="S15" i="16"/>
  <c r="Q15" i="16"/>
  <c r="N15" i="16"/>
  <c r="J15" i="16"/>
  <c r="E15" i="16"/>
  <c r="S14" i="16"/>
  <c r="Q14" i="16"/>
  <c r="N14" i="16"/>
  <c r="J14" i="16"/>
  <c r="E14" i="16"/>
  <c r="S13" i="16"/>
  <c r="Q13" i="16"/>
  <c r="N13" i="16"/>
  <c r="J13" i="16"/>
  <c r="E13" i="16"/>
  <c r="S12" i="16"/>
  <c r="Q12" i="16"/>
  <c r="N12" i="16"/>
  <c r="J12" i="16"/>
  <c r="E12" i="16"/>
  <c r="S11" i="16"/>
  <c r="Q11" i="16"/>
  <c r="N11" i="16"/>
  <c r="J11" i="16"/>
  <c r="E11" i="16"/>
  <c r="S10" i="16"/>
  <c r="Q10" i="16"/>
  <c r="N10" i="16"/>
  <c r="J10" i="16"/>
  <c r="E10" i="16"/>
  <c r="S9" i="16"/>
  <c r="Q9" i="16"/>
  <c r="N9" i="16"/>
  <c r="J9" i="16"/>
  <c r="E9" i="16"/>
  <c r="S8" i="16"/>
  <c r="Q8" i="16"/>
  <c r="N8" i="16"/>
  <c r="J8" i="16"/>
  <c r="E8" i="16"/>
  <c r="S7" i="16"/>
  <c r="Q7" i="16"/>
  <c r="N7" i="16"/>
  <c r="J7" i="16"/>
  <c r="E7" i="16"/>
  <c r="S6" i="16"/>
  <c r="Q6" i="16"/>
  <c r="N6" i="16"/>
  <c r="J6" i="16"/>
  <c r="E6" i="16"/>
  <c r="T5" i="16"/>
  <c r="T6" i="16" s="1"/>
  <c r="T7" i="16" s="1"/>
  <c r="T8" i="16" s="1"/>
  <c r="T9" i="16" s="1"/>
  <c r="T10" i="16" s="1"/>
  <c r="T11" i="16" s="1"/>
  <c r="T12" i="16" s="1"/>
  <c r="T13" i="16" s="1"/>
  <c r="T14" i="16" s="1"/>
  <c r="T15" i="16" s="1"/>
  <c r="T16" i="16" s="1"/>
  <c r="T17" i="16" s="1"/>
  <c r="T18" i="16" s="1"/>
  <c r="T19" i="16" s="1"/>
  <c r="T20" i="16" s="1"/>
  <c r="T21" i="16" s="1"/>
  <c r="T22" i="16" s="1"/>
  <c r="T23" i="16" s="1"/>
  <c r="T24" i="16" s="1"/>
  <c r="S5" i="16"/>
  <c r="Q5" i="16"/>
  <c r="N5" i="16"/>
  <c r="J5" i="16"/>
  <c r="E5" i="16"/>
  <c r="N3" i="16"/>
  <c r="M3" i="16"/>
  <c r="K3" i="16"/>
  <c r="J3" i="16"/>
  <c r="I3" i="16"/>
  <c r="G3" i="16"/>
  <c r="F3" i="16"/>
  <c r="E3" i="16"/>
  <c r="K2" i="16"/>
  <c r="F2" i="16"/>
  <c r="K1" i="16"/>
  <c r="E2" i="14"/>
  <c r="G1" i="15"/>
  <c r="S31" i="15"/>
  <c r="Q31" i="15"/>
  <c r="S30" i="15"/>
  <c r="Q30" i="15"/>
  <c r="S29" i="15"/>
  <c r="Q29" i="15"/>
  <c r="S28" i="15"/>
  <c r="Q28" i="15"/>
  <c r="S27" i="15"/>
  <c r="Q27" i="15"/>
  <c r="M25" i="15"/>
  <c r="L25" i="15"/>
  <c r="K25" i="15"/>
  <c r="I25" i="15"/>
  <c r="I32" i="15" s="1"/>
  <c r="H25" i="15"/>
  <c r="H32" i="15" s="1"/>
  <c r="G25" i="15"/>
  <c r="G32" i="15" s="1"/>
  <c r="F25" i="15"/>
  <c r="S24" i="15"/>
  <c r="Q24" i="15"/>
  <c r="N24" i="15"/>
  <c r="J24" i="15"/>
  <c r="E24" i="15"/>
  <c r="S23" i="15"/>
  <c r="Q23" i="15"/>
  <c r="N23" i="15"/>
  <c r="J23" i="15"/>
  <c r="E23" i="15"/>
  <c r="S22" i="15"/>
  <c r="Q22" i="15"/>
  <c r="N22" i="15"/>
  <c r="J22" i="15"/>
  <c r="E22" i="15"/>
  <c r="S21" i="15"/>
  <c r="Q21" i="15"/>
  <c r="N21" i="15"/>
  <c r="J21" i="15"/>
  <c r="E21" i="15"/>
  <c r="S20" i="15"/>
  <c r="Q20" i="15"/>
  <c r="N20" i="15"/>
  <c r="J20" i="15"/>
  <c r="E20" i="15"/>
  <c r="S19" i="15"/>
  <c r="Q19" i="15"/>
  <c r="N19" i="15"/>
  <c r="J19" i="15"/>
  <c r="E19" i="15"/>
  <c r="S18" i="15"/>
  <c r="Q18" i="15"/>
  <c r="N18" i="15"/>
  <c r="J18" i="15"/>
  <c r="E18" i="15"/>
  <c r="S17" i="15"/>
  <c r="Q17" i="15"/>
  <c r="N17" i="15"/>
  <c r="J17" i="15"/>
  <c r="E17" i="15"/>
  <c r="S16" i="15"/>
  <c r="Q16" i="15"/>
  <c r="N16" i="15"/>
  <c r="J16" i="15"/>
  <c r="E16" i="15"/>
  <c r="S15" i="15"/>
  <c r="Q15" i="15"/>
  <c r="N15" i="15"/>
  <c r="J15" i="15"/>
  <c r="E15" i="15"/>
  <c r="S14" i="15"/>
  <c r="Q14" i="15"/>
  <c r="N14" i="15"/>
  <c r="J14" i="15"/>
  <c r="E14" i="15"/>
  <c r="S13" i="15"/>
  <c r="Q13" i="15"/>
  <c r="N13" i="15"/>
  <c r="J13" i="15"/>
  <c r="E13" i="15"/>
  <c r="S12" i="15"/>
  <c r="Q12" i="15"/>
  <c r="N12" i="15"/>
  <c r="J12" i="15"/>
  <c r="E12" i="15"/>
  <c r="S11" i="15"/>
  <c r="Q11" i="15"/>
  <c r="N11" i="15"/>
  <c r="J11" i="15"/>
  <c r="E11" i="15"/>
  <c r="S10" i="15"/>
  <c r="Q10" i="15"/>
  <c r="N10" i="15"/>
  <c r="J10" i="15"/>
  <c r="E10" i="15"/>
  <c r="S9" i="15"/>
  <c r="Q9" i="15"/>
  <c r="N9" i="15"/>
  <c r="J9" i="15"/>
  <c r="E9" i="15"/>
  <c r="S8" i="15"/>
  <c r="Q8" i="15"/>
  <c r="N8" i="15"/>
  <c r="J8" i="15"/>
  <c r="E8" i="15"/>
  <c r="S7" i="15"/>
  <c r="Q7" i="15"/>
  <c r="N7" i="15"/>
  <c r="J7" i="15"/>
  <c r="E7" i="15"/>
  <c r="S6" i="15"/>
  <c r="Q6" i="15"/>
  <c r="N6" i="15"/>
  <c r="J6" i="15"/>
  <c r="E6" i="15"/>
  <c r="T5" i="15"/>
  <c r="T6" i="15" s="1"/>
  <c r="T7" i="15" s="1"/>
  <c r="T8" i="15" s="1"/>
  <c r="T9" i="15" s="1"/>
  <c r="T10" i="15" s="1"/>
  <c r="T11" i="15" s="1"/>
  <c r="T12" i="15" s="1"/>
  <c r="T13" i="15" s="1"/>
  <c r="T14" i="15" s="1"/>
  <c r="T15" i="15" s="1"/>
  <c r="T16" i="15" s="1"/>
  <c r="T17" i="15" s="1"/>
  <c r="T18" i="15" s="1"/>
  <c r="T19" i="15" s="1"/>
  <c r="T20" i="15" s="1"/>
  <c r="T21" i="15" s="1"/>
  <c r="T22" i="15" s="1"/>
  <c r="T23" i="15" s="1"/>
  <c r="T24" i="15" s="1"/>
  <c r="S5" i="15"/>
  <c r="Q5" i="15"/>
  <c r="N5" i="15"/>
  <c r="J5" i="15"/>
  <c r="E5" i="15"/>
  <c r="N3" i="15"/>
  <c r="M3" i="15"/>
  <c r="K3" i="15"/>
  <c r="J3" i="15"/>
  <c r="I3" i="15"/>
  <c r="G3" i="15"/>
  <c r="F3" i="15"/>
  <c r="E3" i="15"/>
  <c r="K2" i="15"/>
  <c r="F2" i="15"/>
  <c r="K1" i="15"/>
  <c r="C8" i="2"/>
  <c r="N25" i="23" l="1"/>
  <c r="N25" i="19"/>
  <c r="M23" i="2"/>
  <c r="N25" i="18"/>
  <c r="J25" i="17"/>
  <c r="N25" i="25"/>
  <c r="F32" i="25"/>
  <c r="J25" i="21"/>
  <c r="N25" i="22"/>
  <c r="J25" i="24"/>
  <c r="N25" i="17"/>
  <c r="F32" i="20"/>
  <c r="J25" i="22"/>
  <c r="N25" i="16"/>
  <c r="J25" i="25"/>
  <c r="J25" i="20"/>
  <c r="J25" i="23"/>
  <c r="N25" i="15"/>
  <c r="J25" i="16"/>
  <c r="N25" i="20"/>
  <c r="F32" i="17"/>
  <c r="N25" i="21"/>
  <c r="J25" i="15"/>
  <c r="F32" i="22"/>
  <c r="N25" i="24"/>
  <c r="J25" i="18"/>
  <c r="J25" i="19"/>
  <c r="F32" i="24"/>
  <c r="F32" i="23"/>
  <c r="F32" i="21"/>
  <c r="F32" i="19"/>
  <c r="F32" i="18"/>
  <c r="F32" i="16"/>
  <c r="F32" i="15"/>
  <c r="L8" i="2"/>
  <c r="K8" i="2"/>
  <c r="J8" i="2"/>
  <c r="I8" i="2"/>
  <c r="H8" i="2"/>
  <c r="G8" i="2"/>
  <c r="F8" i="2"/>
  <c r="E8" i="2"/>
  <c r="D8" i="2"/>
  <c r="I7" i="2"/>
  <c r="D7" i="2"/>
  <c r="I25" i="14" l="1"/>
  <c r="F25" i="14" l="1"/>
  <c r="K1" i="14" l="1"/>
  <c r="K3" i="14" l="1"/>
  <c r="Q28" i="14"/>
  <c r="Q29" i="14"/>
  <c r="Q30" i="14"/>
  <c r="Q31" i="14"/>
  <c r="Q27" i="14"/>
  <c r="S6" i="14"/>
  <c r="S7" i="14"/>
  <c r="S8" i="14"/>
  <c r="S9" i="14"/>
  <c r="S10" i="14"/>
  <c r="S11" i="14"/>
  <c r="S12" i="14"/>
  <c r="S13" i="14"/>
  <c r="S14" i="14"/>
  <c r="S15" i="14"/>
  <c r="S16" i="14"/>
  <c r="S17" i="14"/>
  <c r="S18" i="14"/>
  <c r="S19" i="14"/>
  <c r="S20" i="14"/>
  <c r="S21" i="14"/>
  <c r="S22" i="14"/>
  <c r="S23" i="14"/>
  <c r="S24" i="14"/>
  <c r="S27" i="14"/>
  <c r="S28" i="14"/>
  <c r="S29" i="14"/>
  <c r="S30" i="14"/>
  <c r="S31" i="14"/>
  <c r="S5" i="14"/>
  <c r="T5" i="14"/>
  <c r="T6" i="14" s="1"/>
  <c r="T7" i="14" s="1"/>
  <c r="T8" i="14" s="1"/>
  <c r="T9" i="14" s="1"/>
  <c r="T10" i="14" s="1"/>
  <c r="T11" i="14" s="1"/>
  <c r="T12" i="14" s="1"/>
  <c r="T13" i="14" s="1"/>
  <c r="T14" i="14" s="1"/>
  <c r="T15" i="14" s="1"/>
  <c r="T16" i="14" s="1"/>
  <c r="T17" i="14" s="1"/>
  <c r="T18" i="14" s="1"/>
  <c r="T19" i="14" s="1"/>
  <c r="T20" i="14" s="1"/>
  <c r="T21" i="14" s="1"/>
  <c r="T22" i="14" s="1"/>
  <c r="T23" i="14" s="1"/>
  <c r="T24" i="14" s="1"/>
  <c r="I32" i="14"/>
  <c r="H25" i="14"/>
  <c r="G25" i="14"/>
  <c r="G32" i="14" s="1"/>
  <c r="F32" i="14" l="1"/>
  <c r="H32" i="14"/>
  <c r="Q6" i="14"/>
  <c r="Q7" i="14"/>
  <c r="Q8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5" i="14"/>
  <c r="N6" i="14"/>
  <c r="G1" i="14"/>
  <c r="M25" i="14"/>
  <c r="L25" i="14"/>
  <c r="K25" i="14"/>
  <c r="N24" i="14"/>
  <c r="J24" i="14"/>
  <c r="E24" i="14"/>
  <c r="N23" i="14"/>
  <c r="J23" i="14"/>
  <c r="E23" i="14"/>
  <c r="N22" i="14"/>
  <c r="J22" i="14"/>
  <c r="E22" i="14"/>
  <c r="N21" i="14"/>
  <c r="J21" i="14"/>
  <c r="E21" i="14"/>
  <c r="N20" i="14"/>
  <c r="J20" i="14"/>
  <c r="E20" i="14"/>
  <c r="N19" i="14"/>
  <c r="J19" i="14"/>
  <c r="E19" i="14"/>
  <c r="N18" i="14"/>
  <c r="J18" i="14"/>
  <c r="E18" i="14"/>
  <c r="N17" i="14"/>
  <c r="J17" i="14"/>
  <c r="E17" i="14"/>
  <c r="N16" i="14"/>
  <c r="J16" i="14"/>
  <c r="E16" i="14"/>
  <c r="N15" i="14"/>
  <c r="J15" i="14"/>
  <c r="E15" i="14"/>
  <c r="N14" i="14"/>
  <c r="J14" i="14"/>
  <c r="E14" i="14"/>
  <c r="N13" i="14"/>
  <c r="J13" i="14"/>
  <c r="E13" i="14"/>
  <c r="N12" i="14"/>
  <c r="J12" i="14"/>
  <c r="E12" i="14"/>
  <c r="N11" i="14"/>
  <c r="J11" i="14"/>
  <c r="E11" i="14"/>
  <c r="N10" i="14"/>
  <c r="J10" i="14"/>
  <c r="E10" i="14"/>
  <c r="N9" i="14"/>
  <c r="J9" i="14"/>
  <c r="E9" i="14"/>
  <c r="N8" i="14"/>
  <c r="J8" i="14"/>
  <c r="E8" i="14"/>
  <c r="N7" i="14"/>
  <c r="J7" i="14"/>
  <c r="E7" i="14"/>
  <c r="J6" i="14"/>
  <c r="E6" i="14"/>
  <c r="N5" i="14"/>
  <c r="J5" i="14"/>
  <c r="E5" i="14"/>
  <c r="N3" i="14"/>
  <c r="M3" i="14"/>
  <c r="J3" i="14"/>
  <c r="I3" i="14"/>
  <c r="G3" i="14"/>
  <c r="F3" i="14"/>
  <c r="E3" i="14"/>
  <c r="K2" i="14"/>
  <c r="F2" i="14"/>
  <c r="J25" i="14" l="1"/>
  <c r="K22" i="2"/>
  <c r="L22" i="2"/>
  <c r="I22" i="2"/>
  <c r="J22" i="2"/>
  <c r="D22" i="2"/>
  <c r="N25" i="14"/>
  <c r="J32" i="14"/>
  <c r="E33" i="14" s="1"/>
  <c r="E2" i="15" s="1"/>
  <c r="E22" i="2"/>
  <c r="F22" i="2"/>
  <c r="G22" i="2"/>
  <c r="J32" i="15" l="1"/>
  <c r="E33" i="15" s="1"/>
  <c r="E2" i="16" s="1"/>
  <c r="J32" i="16" s="1"/>
  <c r="E33" i="16" s="1"/>
  <c r="E2" i="17" s="1"/>
  <c r="J32" i="17" s="1"/>
  <c r="E33" i="17" s="1"/>
  <c r="E2" i="18" s="1"/>
  <c r="J32" i="18" s="1"/>
  <c r="E33" i="18" s="1"/>
  <c r="E2" i="19" s="1"/>
  <c r="J32" i="19" s="1"/>
  <c r="E33" i="19" s="1"/>
  <c r="E2" i="20" s="1"/>
  <c r="J32" i="20" s="1"/>
  <c r="E33" i="20" s="1"/>
  <c r="E2" i="21" s="1"/>
  <c r="J32" i="21" s="1"/>
  <c r="E33" i="21" s="1"/>
  <c r="E2" i="22" s="1"/>
  <c r="J32" i="22" s="1"/>
  <c r="E33" i="22" s="1"/>
  <c r="E2" i="23" s="1"/>
  <c r="J32" i="23" s="1"/>
  <c r="E33" i="23" s="1"/>
  <c r="E2" i="24" s="1"/>
  <c r="J32" i="24" s="1"/>
  <c r="E33" i="24" s="1"/>
  <c r="E2" i="25" s="1"/>
  <c r="J32" i="25" s="1"/>
  <c r="E33" i="25" s="1"/>
  <c r="C22" i="2" s="1"/>
  <c r="H22" i="2"/>
</calcChain>
</file>

<file path=xl/sharedStrings.xml><?xml version="1.0" encoding="utf-8"?>
<sst xmlns="http://schemas.openxmlformats.org/spreadsheetml/2006/main" count="362" uniqueCount="100">
  <si>
    <t>RECAPITULATION DES HEURES SUPPLEMENTAIRES</t>
  </si>
  <si>
    <t>Nom - Prénom de l'agent:</t>
  </si>
  <si>
    <t>Dates</t>
  </si>
  <si>
    <t>Horaires</t>
  </si>
  <si>
    <t>Travail effectué</t>
  </si>
  <si>
    <t>Motifs</t>
  </si>
  <si>
    <t>Début</t>
  </si>
  <si>
    <t>Fin</t>
  </si>
  <si>
    <t xml:space="preserve">Signature agent obligatoire </t>
  </si>
  <si>
    <t>Signature du Chef de Service</t>
  </si>
  <si>
    <t xml:space="preserve">Enregistrement DRH </t>
  </si>
  <si>
    <t>ANNEE</t>
  </si>
  <si>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</si>
  <si>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</si>
  <si>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</si>
  <si>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</si>
  <si>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</si>
  <si>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</si>
  <si>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</si>
  <si>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</si>
  <si>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</si>
  <si>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</si>
  <si>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</si>
  <si>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</si>
  <si>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Jours Fériés</t>
  </si>
  <si>
    <t>Majorations</t>
  </si>
  <si>
    <t xml:space="preserve">Report mois précédent : </t>
  </si>
  <si>
    <t>E-Port Grimaud</t>
  </si>
  <si>
    <t>DECLARATION DES HEURES SUPPLEMENTAIRES</t>
  </si>
  <si>
    <t xml:space="preserve">DECLARATION des Heures Récupérées dans le mois : </t>
  </si>
  <si>
    <t>Type d'astreinte</t>
  </si>
  <si>
    <t>Date début</t>
  </si>
  <si>
    <t>Date fin</t>
  </si>
  <si>
    <t>DECLARATION ASTREINTES</t>
  </si>
  <si>
    <t>Motif</t>
  </si>
  <si>
    <t>ASTREINTES</t>
  </si>
  <si>
    <t>Type</t>
  </si>
  <si>
    <t>Récup.</t>
  </si>
  <si>
    <t>ID</t>
  </si>
  <si>
    <t>Repos compensateur (oui/non)</t>
  </si>
  <si>
    <t>Astreintes à payer (oui/non)</t>
  </si>
  <si>
    <t>Choix</t>
  </si>
  <si>
    <t>oui</t>
  </si>
  <si>
    <t>non</t>
  </si>
  <si>
    <t>Semaine complète</t>
  </si>
  <si>
    <t>Du vendredi soir au lundi matin</t>
  </si>
  <si>
    <t>Du lundi matin au vendredi soir</t>
  </si>
  <si>
    <t>Samedi</t>
  </si>
  <si>
    <t>Dimanche ou jour férié</t>
  </si>
  <si>
    <t>Nuit en semaine</t>
  </si>
  <si>
    <t xml:space="preserve">A Reporter : </t>
  </si>
  <si>
    <t xml:space="preserve">Report Année précédente : </t>
  </si>
  <si>
    <t>1,25 / 1,27</t>
  </si>
  <si>
    <t>TOTAL Heures Récupérées dans l'année :</t>
  </si>
  <si>
    <t>Tech</t>
  </si>
  <si>
    <t>Autre</t>
  </si>
  <si>
    <r>
      <rPr>
        <b/>
        <sz val="11"/>
        <color indexed="8"/>
        <rFont val="Calibri"/>
        <family val="2"/>
      </rPr>
      <t>A</t>
    </r>
    <r>
      <rPr>
        <sz val="11"/>
        <color indexed="8"/>
        <rFont val="Calibri"/>
        <family val="2"/>
      </rPr>
      <t>-Manifestations</t>
    </r>
  </si>
  <si>
    <r>
      <rPr>
        <b/>
        <sz val="11"/>
        <color indexed="8"/>
        <rFont val="Calibri"/>
        <family val="2"/>
      </rPr>
      <t>B</t>
    </r>
    <r>
      <rPr>
        <sz val="11"/>
        <color indexed="8"/>
        <rFont val="Calibri"/>
        <family val="2"/>
      </rPr>
      <t>-Interventions</t>
    </r>
  </si>
  <si>
    <r>
      <rPr>
        <b/>
        <sz val="11"/>
        <color indexed="8"/>
        <rFont val="Calibri"/>
        <family val="2"/>
      </rPr>
      <t>C</t>
    </r>
    <r>
      <rPr>
        <sz val="11"/>
        <color indexed="8"/>
        <rFont val="Calibri"/>
        <family val="2"/>
      </rPr>
      <t>-Administratifs/réunions</t>
    </r>
  </si>
  <si>
    <r>
      <rPr>
        <b/>
        <sz val="11"/>
        <color indexed="8"/>
        <rFont val="Calibri"/>
        <family val="2"/>
      </rPr>
      <t>D</t>
    </r>
    <r>
      <rPr>
        <sz val="11"/>
        <color indexed="8"/>
        <rFont val="Calibri"/>
        <family val="2"/>
      </rPr>
      <t>-Autres</t>
    </r>
  </si>
  <si>
    <t>Mois</t>
  </si>
  <si>
    <t>Filière</t>
  </si>
  <si>
    <t xml:space="preserve">A reporter l'an prochain : </t>
  </si>
  <si>
    <t>Du vendredi soir au lundi matin (MAJOREE-délai de prévenance inf. 15 jours)</t>
  </si>
  <si>
    <t>Du lundi matin au vendredi soir (MAJOREE-délai de prévenance inf. 15 jours)</t>
  </si>
  <si>
    <t>Samedi (MAJOREE-délai de prévenance inf. 15 jours)</t>
  </si>
  <si>
    <t>Dimanche ou jour férié (MAJOREE-délai de prévenance inf. 15 jours)</t>
  </si>
  <si>
    <t>Nuit en semaine (MAJOREE-délai de prévenance inf. 15 jours)</t>
  </si>
  <si>
    <t>Semaine complète (MAJOREE-délai de prévenance inf. 15 jours)</t>
  </si>
  <si>
    <t>Exploit.- Semaine complète (Filière Technique)</t>
  </si>
  <si>
    <t>Exploit.- Samedi ou jour récup. (Filière Technique)</t>
  </si>
  <si>
    <t>Exploit.- Dimanche ou férié (Filière Technique)</t>
  </si>
  <si>
    <t>Exploit.- Week-end (Filière Technique)</t>
  </si>
  <si>
    <t>Exploit.- Lundi au samedi &lt;10h (Filière Technique)</t>
  </si>
  <si>
    <t>Exploit.- Lundi au samedi &gt;10h (Filière Technique)</t>
  </si>
  <si>
    <t>Sécurité- Semaine complète (Filière Technique)</t>
  </si>
  <si>
    <t>Sécurité- Lundi au samedi &lt;10h (Filière Technique)</t>
  </si>
  <si>
    <t>Sécurité- Lundi au samedi &gt;10h (Filière Technique)</t>
  </si>
  <si>
    <t>Sécurité- Samedi ou jour récup. (Filière Technique)</t>
  </si>
  <si>
    <t>Sécurité- Dimanche ou férié (Filière Technique)</t>
  </si>
  <si>
    <t>Sécurité- Week-end (Filière Technique)</t>
  </si>
  <si>
    <t>Décision- Semaine complète (Filière Technique)</t>
  </si>
  <si>
    <t>Décision- Lundi au samedi &lt;10h (Filière Technique)</t>
  </si>
  <si>
    <t>Décision- Lundi au samedi &gt;10h (Filière Technique)</t>
  </si>
  <si>
    <t>Décision- Samedi ou jour récup. (Filière Technique)</t>
  </si>
  <si>
    <t>Décision- Dimanche ou férié (Filière Technique)</t>
  </si>
  <si>
    <t>Décision- Week-end (Filière Technique)</t>
  </si>
  <si>
    <t>Exploit.- Semaine complète (F.Tech MAJOREE-délai de prévenance inf. 15 jours)</t>
  </si>
  <si>
    <t>Exploit.- Lundi au samedi &lt;10h  (F.Tech MAJOREE-délai de prévenance inf. 15 jours)</t>
  </si>
  <si>
    <t>Exploit.- Lundi au samedi &gt;10h  (F.Tech MAJOREE-délai de prévenance inf. 15 jours)</t>
  </si>
  <si>
    <t>Exploit.- Samedi ou jour récup.  (F.Tech MAJOREE-délai de prévenance inf. 15 jours)</t>
  </si>
  <si>
    <t>Exploit.- Dimanche ou férié  (F.Tech MAJOREE-délai de prévenance inf. 15 jours)</t>
  </si>
  <si>
    <t>Exploit.- Week-end  (F.Tech MAJOREE-délai de prévenance inf. 15 jours)</t>
  </si>
  <si>
    <t>Sécurité- Semaine complète  (F.Tech MAJOREE-délai de prévenance inf. 15 jours)</t>
  </si>
  <si>
    <t>Sécurité- Lundi au samedi &lt;10h  (F.Tech MAJOREE-délai de prévenance inf. 15 jours)</t>
  </si>
  <si>
    <t>Sécurité- Lundi au samedi &gt;10h  (F.Tech MAJOREE-délai de prévenance inf. 15 jours)</t>
  </si>
  <si>
    <t>Sécurité- Samedi ou jour récup.  (F.Tech MAJOREE-délai de prévenance inf. 15 jours)</t>
  </si>
  <si>
    <t>Sécurité- Dimanche ou férié  (F.Tech MAJOREE-délai de prévenance inf. 15 jours)</t>
  </si>
  <si>
    <t>Sécurité- Week-end  (F.Tech MAJOREE-délai de prévenance inf. 15 jours)</t>
  </si>
  <si>
    <t>AUBRY Clement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</si>
</sst>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h]:mm;;"/>
    <numFmt numFmtId="165" formatCode="dddd\ dd\ mmmm"/>
    <numFmt numFmtId="166" formatCode="[h]:mm;[Red]\-[h]:mm;"/>
    <numFmt numFmtId="167" formatCode="ddd\ dd\ mmm"/>
    <numFmt numFmtId="168" formatCode="dddd\ dd\ mmmm\ yyyy"/>
    <numFmt numFmtId="169" formatCode="0;;"/>
    <numFmt numFmtId="170" formatCode="[h]:mm;[Red]\-[h]:mm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8"/>
      <name val="Calibri"/>
      <family val="2"/>
    </font>
    <font>
      <b/>
      <sz val="9"/>
      <color indexed="8"/>
      <name val="Arial"/>
      <family val="2"/>
    </font>
    <font>
      <sz val="8"/>
      <color theme="0"/>
      <name val="Calibri"/>
      <family val="2"/>
    </font>
    <font>
      <sz val="8"/>
      <color theme="0"/>
      <name val="Calibri"/>
      <family val="2"/>
      <scheme val="minor"/>
    </font>
    <font>
      <b/>
      <sz val="11"/>
      <name val="Calibri"/>
      <family val="2"/>
    </font>
    <font>
      <b/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color rgb="FF00B05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00B050"/>
      <name val="Calibri"/>
      <family val="2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4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164" fontId="0" fillId="4" borderId="49" xfId="0" applyNumberFormat="1" applyFill="1" applyBorder="1" applyAlignment="1" applyProtection="1">
      <alignment horizontal="center" vertical="center"/>
      <protection locked="0"/>
    </xf>
    <xf numFmtId="164" fontId="18" fillId="3" borderId="5" xfId="0" applyNumberFormat="1" applyFont="1" applyFill="1" applyBorder="1" applyAlignment="1">
      <alignment horizontal="center" vertical="center"/>
    </xf>
    <xf numFmtId="164" fontId="18" fillId="3" borderId="20" xfId="0" applyNumberFormat="1" applyFont="1" applyFill="1" applyBorder="1" applyAlignment="1">
      <alignment horizontal="center" vertical="center"/>
    </xf>
    <xf numFmtId="164" fontId="18" fillId="0" borderId="21" xfId="0" applyNumberFormat="1" applyFont="1" applyBorder="1" applyAlignment="1" applyProtection="1">
      <alignment horizontal="center" vertical="center"/>
      <protection hidden="1"/>
    </xf>
    <xf numFmtId="164" fontId="18" fillId="0" borderId="22" xfId="0" applyNumberFormat="1" applyFont="1" applyBorder="1" applyAlignment="1" applyProtection="1">
      <alignment horizontal="center" vertical="center"/>
      <protection hidden="1"/>
    </xf>
    <xf numFmtId="164" fontId="18" fillId="0" borderId="62" xfId="0" applyNumberFormat="1" applyFont="1" applyBorder="1" applyAlignment="1" applyProtection="1">
      <alignment horizontal="center" vertical="center"/>
      <protection hidden="1"/>
    </xf>
    <xf numFmtId="166" fontId="19" fillId="0" borderId="45" xfId="0" applyNumberFormat="1" applyFont="1" applyBorder="1" applyAlignment="1">
      <alignment horizontal="center" vertical="center"/>
    </xf>
    <xf numFmtId="164" fontId="20" fillId="0" borderId="35" xfId="0" applyNumberFormat="1" applyFont="1" applyBorder="1" applyAlignment="1" applyProtection="1">
      <alignment horizontal="center" vertical="center"/>
      <protection locked="0"/>
    </xf>
    <xf numFmtId="164" fontId="20" fillId="0" borderId="14" xfId="0" applyNumberFormat="1" applyFont="1" applyBorder="1" applyAlignment="1" applyProtection="1">
      <alignment horizontal="center" vertical="center"/>
      <protection locked="0"/>
    </xf>
    <xf numFmtId="164" fontId="18" fillId="0" borderId="55" xfId="0" applyNumberFormat="1" applyFont="1" applyBorder="1" applyAlignment="1">
      <alignment horizontal="center" vertical="center"/>
    </xf>
    <xf numFmtId="164" fontId="0" fillId="0" borderId="13" xfId="0" applyNumberFormat="1" applyBorder="1" applyAlignment="1" applyProtection="1">
      <alignment horizontal="center" vertical="center"/>
      <protection locked="0"/>
    </xf>
    <xf numFmtId="164" fontId="20" fillId="0" borderId="53" xfId="0" applyNumberFormat="1" applyFont="1" applyBorder="1" applyAlignment="1" applyProtection="1">
      <alignment horizontal="center" vertical="center"/>
      <protection locked="0"/>
    </xf>
    <xf numFmtId="164" fontId="20" fillId="0" borderId="14" xfId="0" applyNumberFormat="1" applyFont="1" applyBorder="1" applyAlignment="1">
      <alignment horizontal="center" vertical="center"/>
    </xf>
    <xf numFmtId="164" fontId="20" fillId="0" borderId="36" xfId="0" applyNumberFormat="1" applyFont="1" applyBorder="1" applyAlignment="1" applyProtection="1">
      <alignment horizontal="center" vertical="center"/>
      <protection locked="0"/>
    </xf>
    <xf numFmtId="164" fontId="20" fillId="0" borderId="52" xfId="0" applyNumberFormat="1" applyFont="1" applyBorder="1" applyAlignment="1">
      <alignment horizontal="center" vertical="center"/>
    </xf>
    <xf numFmtId="164" fontId="20" fillId="0" borderId="24" xfId="0" applyNumberFormat="1" applyFont="1" applyBorder="1" applyAlignment="1" applyProtection="1">
      <alignment horizontal="center" vertical="center"/>
      <protection locked="0"/>
    </xf>
    <xf numFmtId="164" fontId="20" fillId="0" borderId="17" xfId="0" applyNumberFormat="1" applyFont="1" applyBorder="1" applyAlignment="1" applyProtection="1">
      <alignment horizontal="center" vertical="center"/>
      <protection locked="0"/>
    </xf>
    <xf numFmtId="164" fontId="18" fillId="0" borderId="47" xfId="0" applyNumberFormat="1" applyFont="1" applyBorder="1" applyAlignment="1">
      <alignment horizontal="center" vertical="center"/>
    </xf>
    <xf numFmtId="164" fontId="0" fillId="0" borderId="16" xfId="0" applyNumberFormat="1" applyBorder="1" applyAlignment="1" applyProtection="1">
      <alignment horizontal="center" vertical="center"/>
      <protection locked="0"/>
    </xf>
    <xf numFmtId="164" fontId="20" fillId="0" borderId="27" xfId="0" applyNumberFormat="1" applyFont="1" applyBorder="1" applyAlignment="1" applyProtection="1">
      <alignment horizontal="center" vertical="center"/>
      <protection locked="0"/>
    </xf>
    <xf numFmtId="164" fontId="20" fillId="0" borderId="17" xfId="0" applyNumberFormat="1" applyFont="1" applyBorder="1" applyAlignment="1">
      <alignment horizontal="center" vertical="center"/>
    </xf>
    <xf numFmtId="164" fontId="20" fillId="0" borderId="26" xfId="0" applyNumberFormat="1" applyFont="1" applyBorder="1" applyAlignment="1" applyProtection="1">
      <alignment horizontal="center" vertical="center"/>
      <protection locked="0"/>
    </xf>
    <xf numFmtId="164" fontId="20" fillId="0" borderId="25" xfId="0" applyNumberFormat="1" applyFont="1" applyBorder="1" applyAlignment="1">
      <alignment horizontal="center" vertical="center"/>
    </xf>
    <xf numFmtId="164" fontId="20" fillId="0" borderId="16" xfId="0" applyNumberFormat="1" applyFont="1" applyBorder="1" applyAlignment="1" applyProtection="1">
      <alignment horizontal="center" vertical="center"/>
      <protection locked="0"/>
    </xf>
    <xf numFmtId="164" fontId="20" fillId="0" borderId="30" xfId="0" applyNumberFormat="1" applyFont="1" applyBorder="1" applyAlignment="1" applyProtection="1">
      <alignment horizontal="center" vertical="center"/>
      <protection locked="0"/>
    </xf>
    <xf numFmtId="164" fontId="20" fillId="0" borderId="33" xfId="0" applyNumberFormat="1" applyFont="1" applyBorder="1" applyAlignment="1" applyProtection="1">
      <alignment horizontal="center" vertical="center"/>
      <protection locked="0"/>
    </xf>
    <xf numFmtId="164" fontId="18" fillId="0" borderId="56" xfId="0" applyNumberFormat="1" applyFont="1" applyBorder="1" applyAlignment="1">
      <alignment horizontal="center" vertical="center"/>
    </xf>
    <xf numFmtId="164" fontId="0" fillId="0" borderId="29" xfId="0" applyNumberFormat="1" applyBorder="1" applyAlignment="1" applyProtection="1">
      <alignment horizontal="center" vertical="center"/>
      <protection locked="0"/>
    </xf>
    <xf numFmtId="164" fontId="20" fillId="0" borderId="32" xfId="0" applyNumberFormat="1" applyFont="1" applyBorder="1" applyAlignment="1" applyProtection="1">
      <alignment horizontal="center" vertical="center"/>
      <protection locked="0"/>
    </xf>
    <xf numFmtId="164" fontId="20" fillId="0" borderId="31" xfId="0" applyNumberFormat="1" applyFont="1" applyBorder="1" applyAlignment="1" applyProtection="1">
      <alignment horizontal="center" vertical="center"/>
      <protection locked="0"/>
    </xf>
    <xf numFmtId="164" fontId="20" fillId="0" borderId="38" xfId="0" applyNumberFormat="1" applyFont="1" applyBorder="1" applyAlignment="1" applyProtection="1">
      <alignment horizontal="center" vertical="center"/>
      <protection locked="0"/>
    </xf>
    <xf numFmtId="164" fontId="20" fillId="0" borderId="39" xfId="0" applyNumberFormat="1" applyFont="1" applyBorder="1" applyAlignment="1" applyProtection="1">
      <alignment horizontal="center" vertical="center"/>
      <protection locked="0"/>
    </xf>
    <xf numFmtId="164" fontId="18" fillId="0" borderId="57" xfId="0" applyNumberFormat="1" applyFont="1" applyBorder="1" applyAlignment="1">
      <alignment horizontal="center" vertical="center"/>
    </xf>
    <xf numFmtId="164" fontId="0" fillId="0" borderId="41" xfId="0" applyNumberFormat="1" applyBorder="1" applyAlignment="1" applyProtection="1">
      <alignment horizontal="center" vertical="center"/>
      <protection locked="0"/>
    </xf>
    <xf numFmtId="164" fontId="20" fillId="0" borderId="54" xfId="0" applyNumberFormat="1" applyFont="1" applyBorder="1" applyAlignment="1" applyProtection="1">
      <alignment horizontal="center" vertical="center"/>
      <protection locked="0"/>
    </xf>
    <xf numFmtId="164" fontId="20" fillId="0" borderId="39" xfId="0" applyNumberFormat="1" applyFont="1" applyBorder="1" applyAlignment="1">
      <alignment horizontal="center" vertical="center"/>
    </xf>
    <xf numFmtId="164" fontId="20" fillId="0" borderId="37" xfId="0" applyNumberFormat="1" applyFont="1" applyBorder="1" applyAlignment="1" applyProtection="1">
      <alignment horizontal="center" vertical="center"/>
      <protection locked="0"/>
    </xf>
    <xf numFmtId="164" fontId="20" fillId="0" borderId="40" xfId="0" applyNumberFormat="1" applyFont="1" applyBorder="1" applyAlignment="1">
      <alignment horizontal="center" vertical="center"/>
    </xf>
    <xf numFmtId="164" fontId="0" fillId="6" borderId="13" xfId="0" applyNumberFormat="1" applyFill="1" applyBorder="1" applyAlignment="1" applyProtection="1">
      <alignment horizontal="center" vertical="center"/>
      <protection locked="0"/>
    </xf>
    <xf numFmtId="164" fontId="20" fillId="6" borderId="13" xfId="0" applyNumberFormat="1" applyFont="1" applyFill="1" applyBorder="1" applyAlignment="1" applyProtection="1">
      <alignment horizontal="center" vertical="center"/>
      <protection locked="0"/>
    </xf>
    <xf numFmtId="164" fontId="0" fillId="6" borderId="29" xfId="0" applyNumberFormat="1" applyFill="1" applyBorder="1" applyAlignment="1" applyProtection="1">
      <alignment horizontal="center" vertical="center"/>
      <protection locked="0"/>
    </xf>
    <xf numFmtId="164" fontId="20" fillId="6" borderId="29" xfId="0" applyNumberFormat="1" applyFont="1" applyFill="1" applyBorder="1" applyAlignment="1" applyProtection="1">
      <alignment horizontal="center" vertical="center"/>
      <protection locked="0"/>
    </xf>
    <xf numFmtId="164" fontId="0" fillId="6" borderId="16" xfId="0" applyNumberFormat="1" applyFill="1" applyBorder="1" applyAlignment="1" applyProtection="1">
      <alignment horizontal="center" vertical="center"/>
      <protection locked="0"/>
    </xf>
    <xf numFmtId="164" fontId="20" fillId="6" borderId="16" xfId="0" applyNumberFormat="1" applyFont="1" applyFill="1" applyBorder="1" applyAlignment="1" applyProtection="1">
      <alignment horizontal="center" vertical="center"/>
      <protection locked="0"/>
    </xf>
    <xf numFmtId="164" fontId="0" fillId="6" borderId="41" xfId="0" applyNumberFormat="1" applyFill="1" applyBorder="1" applyAlignment="1" applyProtection="1">
      <alignment horizontal="center" vertical="center"/>
      <protection locked="0"/>
    </xf>
    <xf numFmtId="164" fontId="20" fillId="6" borderId="37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7" fontId="9" fillId="0" borderId="13" xfId="0" applyNumberFormat="1" applyFont="1" applyBorder="1" applyAlignment="1" applyProtection="1">
      <alignment horizontal="center" vertical="center"/>
      <protection locked="0"/>
    </xf>
    <xf numFmtId="167" fontId="9" fillId="0" borderId="16" xfId="0" applyNumberFormat="1" applyFont="1" applyBorder="1" applyAlignment="1" applyProtection="1">
      <alignment horizontal="center" vertical="center"/>
      <protection locked="0"/>
    </xf>
    <xf numFmtId="167" fontId="9" fillId="0" borderId="29" xfId="0" applyNumberFormat="1" applyFont="1" applyBorder="1" applyAlignment="1" applyProtection="1">
      <alignment horizontal="center" vertical="center"/>
      <protection locked="0"/>
    </xf>
    <xf numFmtId="167" fontId="9" fillId="0" borderId="37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164" fontId="10" fillId="0" borderId="9" xfId="0" applyNumberFormat="1" applyFont="1" applyBorder="1" applyAlignment="1" applyProtection="1">
      <alignment horizontal="center" vertical="center"/>
      <protection hidden="1"/>
    </xf>
    <xf numFmtId="164" fontId="0" fillId="3" borderId="5" xfId="0" applyNumberFormat="1" applyFill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164" fontId="2" fillId="7" borderId="6" xfId="0" applyNumberFormat="1" applyFont="1" applyFill="1" applyBorder="1" applyAlignment="1">
      <alignment horizontal="center" vertical="center"/>
    </xf>
    <xf numFmtId="0" fontId="23" fillId="5" borderId="49" xfId="0" applyFont="1" applyFill="1" applyBorder="1" applyAlignment="1">
      <alignment horizontal="right" vertical="center"/>
    </xf>
    <xf numFmtId="166" fontId="24" fillId="5" borderId="6" xfId="0" applyNumberFormat="1" applyFont="1" applyFill="1" applyBorder="1" applyAlignment="1">
      <alignment horizontal="center" vertical="center"/>
    </xf>
    <xf numFmtId="166" fontId="23" fillId="5" borderId="2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1" xfId="0" applyBorder="1" applyAlignment="1">
      <alignment vertical="center"/>
    </xf>
    <xf numFmtId="0" fontId="0" fillId="0" borderId="58" xfId="0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2" fillId="0" borderId="49" xfId="0" applyFont="1" applyBorder="1" applyAlignment="1">
      <alignment horizontal="center" vertical="center"/>
    </xf>
    <xf numFmtId="168" fontId="0" fillId="0" borderId="7" xfId="0" applyNumberFormat="1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164" fontId="10" fillId="3" borderId="20" xfId="0" applyNumberFormat="1" applyFont="1" applyFill="1" applyBorder="1" applyAlignment="1">
      <alignment horizontal="center" vertical="center"/>
    </xf>
    <xf numFmtId="168" fontId="0" fillId="0" borderId="19" xfId="0" applyNumberForma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3" fillId="0" borderId="0" xfId="0" applyFont="1" applyAlignment="1" applyProtection="1">
      <alignment vertical="center"/>
      <protection locked="0"/>
    </xf>
    <xf numFmtId="16" fontId="12" fillId="0" borderId="36" xfId="0" applyNumberFormat="1" applyFont="1" applyBorder="1" applyAlignment="1">
      <alignment vertical="center"/>
    </xf>
    <xf numFmtId="16" fontId="12" fillId="0" borderId="26" xfId="0" applyNumberFormat="1" applyFont="1" applyBorder="1" applyAlignment="1">
      <alignment vertical="center"/>
    </xf>
    <xf numFmtId="16" fontId="12" fillId="0" borderId="26" xfId="0" applyNumberFormat="1" applyFont="1" applyBorder="1" applyAlignment="1">
      <alignment vertical="center" wrapText="1"/>
    </xf>
    <xf numFmtId="16" fontId="12" fillId="0" borderId="34" xfId="0" applyNumberFormat="1" applyFont="1" applyBorder="1" applyAlignment="1">
      <alignment vertical="center" wrapText="1"/>
    </xf>
    <xf numFmtId="0" fontId="13" fillId="0" borderId="0" xfId="0" applyFont="1" applyAlignment="1" applyProtection="1">
      <alignment horizontal="center" vertical="center"/>
      <protection hidden="1"/>
    </xf>
    <xf numFmtId="164" fontId="13" fillId="0" borderId="0" xfId="0" applyNumberFormat="1" applyFont="1" applyAlignment="1" applyProtection="1">
      <alignment horizontal="center" vertical="center"/>
      <protection hidden="1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3" fillId="5" borderId="21" xfId="0" applyFont="1" applyFill="1" applyBorder="1" applyAlignment="1">
      <alignment horizontal="right" vertical="center" wrapText="1"/>
    </xf>
    <xf numFmtId="0" fontId="23" fillId="5" borderId="21" xfId="0" applyFont="1" applyFill="1" applyBorder="1" applyAlignment="1">
      <alignment horizontal="right" vertical="center"/>
    </xf>
    <xf numFmtId="164" fontId="26" fillId="0" borderId="13" xfId="0" applyNumberFormat="1" applyFont="1" applyBorder="1" applyAlignment="1">
      <alignment horizontal="center" vertical="center"/>
    </xf>
    <xf numFmtId="164" fontId="26" fillId="0" borderId="35" xfId="0" applyNumberFormat="1" applyFont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/>
    </xf>
    <xf numFmtId="164" fontId="26" fillId="0" borderId="14" xfId="0" applyNumberFormat="1" applyFont="1" applyBorder="1" applyAlignment="1">
      <alignment horizontal="center" vertical="center"/>
    </xf>
    <xf numFmtId="164" fontId="26" fillId="0" borderId="16" xfId="0" applyNumberFormat="1" applyFont="1" applyBorder="1" applyAlignment="1">
      <alignment horizontal="center" vertical="center"/>
    </xf>
    <xf numFmtId="164" fontId="26" fillId="0" borderId="24" xfId="0" applyNumberFormat="1" applyFont="1" applyBorder="1" applyAlignment="1">
      <alignment horizontal="center" vertical="center"/>
    </xf>
    <xf numFmtId="164" fontId="21" fillId="0" borderId="17" xfId="0" applyNumberFormat="1" applyFont="1" applyBorder="1" applyAlignment="1">
      <alignment horizontal="center" vertical="center"/>
    </xf>
    <xf numFmtId="16" fontId="21" fillId="0" borderId="16" xfId="0" applyNumberFormat="1" applyFont="1" applyBorder="1" applyAlignment="1">
      <alignment vertical="center"/>
    </xf>
    <xf numFmtId="16" fontId="21" fillId="0" borderId="29" xfId="0" applyNumberFormat="1" applyFont="1" applyBorder="1" applyAlignment="1">
      <alignment vertical="center"/>
    </xf>
    <xf numFmtId="16" fontId="21" fillId="0" borderId="59" xfId="0" applyNumberFormat="1" applyFont="1" applyBorder="1" applyAlignment="1">
      <alignment vertical="center"/>
    </xf>
    <xf numFmtId="164" fontId="26" fillId="0" borderId="37" xfId="0" applyNumberFormat="1" applyFont="1" applyBorder="1" applyAlignment="1">
      <alignment horizontal="center" vertical="center"/>
    </xf>
    <xf numFmtId="164" fontId="26" fillId="0" borderId="38" xfId="0" applyNumberFormat="1" applyFont="1" applyBorder="1" applyAlignment="1">
      <alignment horizontal="center" vertical="center"/>
    </xf>
    <xf numFmtId="168" fontId="0" fillId="0" borderId="1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64" fontId="0" fillId="0" borderId="45" xfId="0" applyNumberFormat="1" applyBorder="1" applyAlignment="1">
      <alignment vertical="center"/>
    </xf>
    <xf numFmtId="164" fontId="25" fillId="0" borderId="26" xfId="0" applyNumberFormat="1" applyFont="1" applyBorder="1" applyAlignment="1">
      <alignment horizontal="center" vertical="center"/>
    </xf>
    <xf numFmtId="164" fontId="25" fillId="0" borderId="31" xfId="0" applyNumberFormat="1" applyFont="1" applyBorder="1" applyAlignment="1">
      <alignment horizontal="center" vertical="center"/>
    </xf>
    <xf numFmtId="164" fontId="25" fillId="0" borderId="8" xfId="0" applyNumberFormat="1" applyFont="1" applyBorder="1" applyAlignment="1">
      <alignment horizontal="center" vertical="center"/>
    </xf>
    <xf numFmtId="164" fontId="26" fillId="0" borderId="17" xfId="0" applyNumberFormat="1" applyFont="1" applyBorder="1" applyAlignment="1">
      <alignment horizontal="center" vertical="center"/>
    </xf>
    <xf numFmtId="164" fontId="26" fillId="0" borderId="39" xfId="0" applyNumberFormat="1" applyFont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4" fillId="6" borderId="49" xfId="0" applyFont="1" applyFill="1" applyBorder="1" applyAlignment="1">
      <alignment horizontal="center" vertical="center"/>
    </xf>
    <xf numFmtId="166" fontId="28" fillId="5" borderId="2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" fontId="10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10" fillId="0" borderId="2" xfId="0" applyNumberFormat="1" applyFont="1" applyBorder="1" applyAlignment="1" applyProtection="1">
      <alignment vertical="center"/>
      <protection hidden="1"/>
    </xf>
    <xf numFmtId="164" fontId="29" fillId="4" borderId="23" xfId="0" applyNumberFormat="1" applyFont="1" applyFill="1" applyBorder="1" applyAlignment="1">
      <alignment horizontal="center" vertical="center"/>
    </xf>
    <xf numFmtId="164" fontId="26" fillId="4" borderId="50" xfId="0" applyNumberFormat="1" applyFont="1" applyFill="1" applyBorder="1" applyAlignment="1">
      <alignment horizontal="center" vertical="center"/>
    </xf>
    <xf numFmtId="164" fontId="26" fillId="4" borderId="51" xfId="0" applyNumberFormat="1" applyFont="1" applyFill="1" applyBorder="1" applyAlignment="1">
      <alignment horizontal="center" vertical="center"/>
    </xf>
    <xf numFmtId="164" fontId="26" fillId="4" borderId="48" xfId="0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2" fillId="0" borderId="12" xfId="0" applyFont="1" applyBorder="1" applyAlignment="1">
      <alignment vertical="center"/>
    </xf>
    <xf numFmtId="0" fontId="0" fillId="0" borderId="49" xfId="0" applyBorder="1" applyAlignment="1">
      <alignment vertical="center"/>
    </xf>
    <xf numFmtId="164" fontId="19" fillId="0" borderId="0" xfId="0" applyNumberFormat="1" applyFont="1" applyAlignment="1">
      <alignment vertical="center"/>
    </xf>
    <xf numFmtId="18" fontId="19" fillId="0" borderId="0" xfId="0" applyNumberFormat="1" applyFont="1" applyAlignment="1">
      <alignment vertical="center"/>
    </xf>
    <xf numFmtId="170" fontId="28" fillId="5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50" xfId="0" applyFont="1" applyBorder="1" applyAlignment="1" applyProtection="1">
      <alignment horizontal="center" vertical="center"/>
      <protection locked="0"/>
    </xf>
    <xf numFmtId="0" fontId="7" fillId="0" borderId="51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/>
      <protection locked="0"/>
    </xf>
    <xf numFmtId="0" fontId="7" fillId="6" borderId="50" xfId="0" applyFont="1" applyFill="1" applyBorder="1" applyAlignment="1" applyProtection="1">
      <alignment horizontal="center" vertical="center"/>
      <protection locked="0"/>
    </xf>
    <xf numFmtId="0" fontId="7" fillId="6" borderId="51" xfId="0" applyFont="1" applyFill="1" applyBorder="1" applyAlignment="1" applyProtection="1">
      <alignment horizontal="center" vertical="center"/>
      <protection locked="0"/>
    </xf>
    <xf numFmtId="0" fontId="7" fillId="6" borderId="48" xfId="0" applyFont="1" applyFill="1" applyBorder="1" applyAlignment="1" applyProtection="1">
      <alignment horizontal="center" vertical="center"/>
      <protection locked="0"/>
    </xf>
    <xf numFmtId="164" fontId="8" fillId="0" borderId="50" xfId="0" applyNumberFormat="1" applyFont="1" applyBorder="1" applyAlignment="1" applyProtection="1">
      <alignment horizontal="center" vertical="center" wrapText="1"/>
      <protection locked="0"/>
    </xf>
    <xf numFmtId="164" fontId="8" fillId="0" borderId="51" xfId="0" applyNumberFormat="1" applyFont="1" applyBorder="1" applyAlignment="1" applyProtection="1">
      <alignment horizontal="center" vertical="center" wrapText="1"/>
      <protection locked="0"/>
    </xf>
    <xf numFmtId="164" fontId="8" fillId="0" borderId="48" xfId="0" applyNumberFormat="1" applyFont="1" applyBorder="1" applyAlignment="1" applyProtection="1">
      <alignment horizontal="center" vertical="center" wrapText="1"/>
      <protection locked="0"/>
    </xf>
    <xf numFmtId="167" fontId="9" fillId="6" borderId="35" xfId="0" applyNumberFormat="1" applyFont="1" applyFill="1" applyBorder="1" applyAlignment="1" applyProtection="1">
      <alignment horizontal="center" vertical="center"/>
      <protection locked="0"/>
    </xf>
    <xf numFmtId="167" fontId="9" fillId="6" borderId="14" xfId="0" applyNumberFormat="1" applyFont="1" applyFill="1" applyBorder="1" applyAlignment="1" applyProtection="1">
      <alignment horizontal="center" vertical="center"/>
      <protection locked="0"/>
    </xf>
    <xf numFmtId="167" fontId="9" fillId="6" borderId="24" xfId="0" applyNumberFormat="1" applyFont="1" applyFill="1" applyBorder="1" applyAlignment="1" applyProtection="1">
      <alignment horizontal="center" vertical="center"/>
      <protection locked="0"/>
    </xf>
    <xf numFmtId="167" fontId="9" fillId="6" borderId="17" xfId="0" applyNumberFormat="1" applyFont="1" applyFill="1" applyBorder="1" applyAlignment="1" applyProtection="1">
      <alignment horizontal="center" vertical="center"/>
      <protection locked="0"/>
    </xf>
    <xf numFmtId="167" fontId="9" fillId="6" borderId="38" xfId="0" applyNumberFormat="1" applyFont="1" applyFill="1" applyBorder="1" applyAlignment="1" applyProtection="1">
      <alignment horizontal="center" vertical="center"/>
      <protection locked="0"/>
    </xf>
    <xf numFmtId="167" fontId="9" fillId="6" borderId="39" xfId="0" applyNumberFormat="1" applyFont="1" applyFill="1" applyBorder="1" applyAlignment="1" applyProtection="1">
      <alignment horizontal="center" vertical="center"/>
      <protection locked="0"/>
    </xf>
    <xf numFmtId="164" fontId="14" fillId="7" borderId="20" xfId="0" applyNumberFormat="1" applyFont="1" applyFill="1" applyBorder="1" applyAlignment="1">
      <alignment horizontal="center" vertical="center"/>
    </xf>
    <xf numFmtId="164" fontId="10" fillId="7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7" fillId="2" borderId="0" xfId="0" applyFont="1" applyFill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4" fillId="4" borderId="21" xfId="0" applyFont="1" applyFill="1" applyBorder="1" applyAlignment="1">
      <alignment horizontal="right" vertical="center"/>
    </xf>
    <xf numFmtId="0" fontId="14" fillId="4" borderId="22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4" fontId="20" fillId="6" borderId="25" xfId="0" applyNumberFormat="1" applyFont="1" applyFill="1" applyBorder="1" applyAlignment="1">
      <alignment horizontal="center" vertical="center"/>
    </xf>
    <xf numFmtId="164" fontId="20" fillId="6" borderId="47" xfId="0" applyNumberFormat="1" applyFont="1" applyFill="1" applyBorder="1" applyAlignment="1">
      <alignment horizontal="center" vertical="center"/>
    </xf>
    <xf numFmtId="164" fontId="20" fillId="6" borderId="28" xfId="0" applyNumberFormat="1" applyFont="1" applyFill="1" applyBorder="1" applyAlignment="1">
      <alignment horizontal="center" vertical="center"/>
    </xf>
    <xf numFmtId="164" fontId="20" fillId="6" borderId="40" xfId="0" applyNumberFormat="1" applyFont="1" applyFill="1" applyBorder="1" applyAlignment="1">
      <alignment horizontal="center" vertical="center"/>
    </xf>
    <xf numFmtId="164" fontId="20" fillId="6" borderId="57" xfId="0" applyNumberFormat="1" applyFont="1" applyFill="1" applyBorder="1" applyAlignment="1">
      <alignment horizontal="center" vertical="center"/>
    </xf>
    <xf numFmtId="164" fontId="20" fillId="6" borderId="46" xfId="0" applyNumberFormat="1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169" fontId="20" fillId="6" borderId="25" xfId="0" applyNumberFormat="1" applyFont="1" applyFill="1" applyBorder="1" applyAlignment="1">
      <alignment horizontal="center" vertical="center"/>
    </xf>
    <xf numFmtId="169" fontId="20" fillId="6" borderId="47" xfId="0" applyNumberFormat="1" applyFont="1" applyFill="1" applyBorder="1" applyAlignment="1">
      <alignment horizontal="center" vertical="center"/>
    </xf>
    <xf numFmtId="169" fontId="20" fillId="6" borderId="28" xfId="0" applyNumberFormat="1" applyFont="1" applyFill="1" applyBorder="1" applyAlignment="1">
      <alignment horizontal="center" vertical="center"/>
    </xf>
    <xf numFmtId="169" fontId="20" fillId="6" borderId="40" xfId="0" applyNumberFormat="1" applyFont="1" applyFill="1" applyBorder="1" applyAlignment="1">
      <alignment horizontal="center" vertical="center"/>
    </xf>
    <xf numFmtId="169" fontId="20" fillId="6" borderId="57" xfId="0" applyNumberFormat="1" applyFont="1" applyFill="1" applyBorder="1" applyAlignment="1">
      <alignment horizontal="center" vertical="center"/>
    </xf>
    <xf numFmtId="169" fontId="20" fillId="6" borderId="46" xfId="0" applyNumberFormat="1" applyFont="1" applyFill="1" applyBorder="1" applyAlignment="1">
      <alignment horizontal="center" vertical="center"/>
    </xf>
    <xf numFmtId="167" fontId="8" fillId="6" borderId="41" xfId="0" applyNumberFormat="1" applyFont="1" applyFill="1" applyBorder="1" applyAlignment="1" applyProtection="1">
      <alignment horizontal="left" vertical="center"/>
      <protection locked="0"/>
    </xf>
    <xf numFmtId="167" fontId="8" fillId="6" borderId="46" xfId="0" applyNumberFormat="1" applyFont="1" applyFill="1" applyBorder="1" applyAlignment="1" applyProtection="1">
      <alignment horizontal="left" vertical="center"/>
      <protection locked="0"/>
    </xf>
    <xf numFmtId="167" fontId="8" fillId="6" borderId="36" xfId="0" applyNumberFormat="1" applyFont="1" applyFill="1" applyBorder="1" applyAlignment="1" applyProtection="1">
      <alignment horizontal="left" vertical="center"/>
      <protection locked="0"/>
    </xf>
    <xf numFmtId="167" fontId="8" fillId="6" borderId="42" xfId="0" applyNumberFormat="1" applyFont="1" applyFill="1" applyBorder="1" applyAlignment="1" applyProtection="1">
      <alignment horizontal="left" vertical="center"/>
      <protection locked="0"/>
    </xf>
    <xf numFmtId="167" fontId="8" fillId="6" borderId="26" xfId="0" applyNumberFormat="1" applyFont="1" applyFill="1" applyBorder="1" applyAlignment="1" applyProtection="1">
      <alignment horizontal="left" vertical="center"/>
      <protection locked="0"/>
    </xf>
    <xf numFmtId="167" fontId="8" fillId="6" borderId="28" xfId="0" applyNumberFormat="1" applyFont="1" applyFill="1" applyBorder="1" applyAlignment="1" applyProtection="1">
      <alignment horizontal="left" vertical="center"/>
      <protection locked="0"/>
    </xf>
    <xf numFmtId="169" fontId="20" fillId="6" borderId="52" xfId="0" applyNumberFormat="1" applyFont="1" applyFill="1" applyBorder="1" applyAlignment="1">
      <alignment horizontal="center" vertical="center"/>
    </xf>
    <xf numFmtId="169" fontId="20" fillId="6" borderId="55" xfId="0" applyNumberFormat="1" applyFont="1" applyFill="1" applyBorder="1" applyAlignment="1">
      <alignment horizontal="center" vertical="center"/>
    </xf>
    <xf numFmtId="169" fontId="20" fillId="6" borderId="42" xfId="0" applyNumberFormat="1" applyFont="1" applyFill="1" applyBorder="1" applyAlignment="1">
      <alignment horizontal="center" vertical="center"/>
    </xf>
    <xf numFmtId="164" fontId="20" fillId="6" borderId="52" xfId="0" applyNumberFormat="1" applyFont="1" applyFill="1" applyBorder="1" applyAlignment="1">
      <alignment horizontal="center" vertical="center"/>
    </xf>
    <xf numFmtId="164" fontId="20" fillId="6" borderId="55" xfId="0" applyNumberFormat="1" applyFont="1" applyFill="1" applyBorder="1" applyAlignment="1">
      <alignment horizontal="center" vertical="center"/>
    </xf>
    <xf numFmtId="164" fontId="20" fillId="6" borderId="42" xfId="0" applyNumberFormat="1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right" vertical="center"/>
    </xf>
    <xf numFmtId="0" fontId="4" fillId="4" borderId="22" xfId="0" applyFont="1" applyFill="1" applyBorder="1" applyAlignment="1">
      <alignment horizontal="right" vertical="center"/>
    </xf>
    <xf numFmtId="0" fontId="4" fillId="4" borderId="23" xfId="0" applyFont="1" applyFill="1" applyBorder="1" applyAlignment="1">
      <alignment horizontal="right" vertical="center"/>
    </xf>
    <xf numFmtId="0" fontId="22" fillId="6" borderId="3" xfId="0" applyFont="1" applyFill="1" applyBorder="1" applyAlignment="1">
      <alignment horizontal="center" vertical="center" textRotation="90" wrapText="1"/>
    </xf>
    <xf numFmtId="0" fontId="22" fillId="6" borderId="8" xfId="0" applyFont="1" applyFill="1" applyBorder="1" applyAlignment="1">
      <alignment horizontal="center" vertical="center" textRotation="90" wrapText="1"/>
    </xf>
    <xf numFmtId="0" fontId="22" fillId="6" borderId="12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156"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rgb="FF0070C0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</font>
      <fill>
        <patternFill>
          <bgColor rgb="FFFF0000"/>
        </patternFill>
      </fill>
    </dxf>
    <dxf>
      <font>
        <strike val="0"/>
        <color rgb="FFC00000"/>
      </font>
    </dxf>
    <dxf>
      <font>
        <strike val="0"/>
        <color rgb="FF00B0F0"/>
      </font>
      <fill>
        <patternFill patternType="none">
          <bgColor auto="1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  <color rgb="FF00B0F0"/>
      </font>
      <fill>
        <patternFill patternType="solid">
          <bgColor theme="7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strike val="0"/>
        <color auto="1"/>
      </font>
      <fill>
        <patternFill>
          <bgColor rgb="FFFF0000"/>
        </patternFill>
      </fill>
    </dxf>
    <dxf>
      <font>
        <strike val="0"/>
        <color theme="1"/>
      </font>
      <fill>
        <patternFill>
          <bgColor rgb="FFFF0000"/>
        </patternFill>
      </fill>
    </dxf>
    <dxf>
      <font>
        <color theme="9" tint="-0.24994659260841701"/>
      </font>
    </dxf>
    <dxf>
      <font>
        <color rgb="FFC00000"/>
      </font>
    </dxf>
  </dxfs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104775</xdr:rowOff>
    </xdr:from>
    <xdr:to>
      <xdr:col>1</xdr:col>
      <xdr:colOff>447675</xdr:colOff>
      <xdr:row>5</xdr:row>
      <xdr:rowOff>8832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3938236B-5480-4A92-89AB-715C2BCA018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2900" y="104775"/>
          <a:ext cx="819150" cy="95180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C0EED7B-6BA1-418A-8440-8B23CAC76F4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868025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A5208C3-9B32-4C75-B421-1BE169B83CB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1C46FCE4-39EE-4373-89FE-876CB31A18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3666ADF-E3F4-400A-A9A7-C6D89A6605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4DFED589-8FEB-4CCB-8DB4-4663FC1507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CB63AB7-638B-496D-A3AC-E8CC493C72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19088469-565C-4AD0-9742-C6BF2C93252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8E5FBB50-6F73-4AC6-9104-0446B74F3AC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F5503E67-9419-45C3-AE28-FCBAD8215A0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BDCD42EB-1DD0-47B3-A16C-7D14134028E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A52C7C6-AE14-493B-98B1-CFEC022FEB6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1</xdr:row>
      <xdr:rowOff>9525</xdr:rowOff>
    </xdr:from>
    <xdr:to>
      <xdr:col>14</xdr:col>
      <xdr:colOff>988695</xdr:colOff>
      <xdr:row>2</xdr:row>
      <xdr:rowOff>419100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50BB937D-8855-4180-9A2C-A025B3BDDA5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72750" y="619125"/>
          <a:ext cx="731520" cy="86677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413D-C16F-4E14-824D-CDFC39514CBF}">
  <sheetPr>
    <pageSetUpPr fitToPage="1"/>
  </sheetPr>
  <dimension ref="A2:W51"/>
  <sheetViews>
    <sheetView workbookViewId="0">
      <selection activeCell="G3" sqref="G3"/>
    </sheetView>
  </sheetViews>
  <sheetFormatPr baseColWidth="10" defaultRowHeight="15" x14ac:dyDescent="0.25"/>
  <cols>
    <col min="1" max="1" width="10.7109375" style="1" customWidth="1"/>
    <col min="2" max="2" width="34.7109375" style="1" customWidth="1"/>
    <col min="3" max="3" width="9.42578125" style="1" customWidth="1"/>
    <col min="4" max="12" width="8.7109375" style="1" customWidth="1"/>
    <col min="13" max="13" width="11.28515625" style="1" customWidth="1"/>
    <col min="14" max="14" width="5.7109375" style="1" customWidth="1"/>
    <col min="15" max="15" width="26.5703125" style="1" bestFit="1" customWidth="1"/>
    <col min="16" max="16" width="2.7109375" style="1" hidden="1" customWidth="1"/>
    <col min="17" max="17" width="5.7109375" style="1" customWidth="1"/>
    <col min="18" max="18" width="7.7109375" style="1" customWidth="1"/>
    <col min="19" max="19" width="3.7109375" style="1" customWidth="1"/>
    <col min="20" max="20" width="76.5703125" style="1" bestFit="1" customWidth="1"/>
    <col min="21" max="21" width="9.85546875" style="1" customWidth="1"/>
    <col min="22" max="22" width="5.7109375" style="1" customWidth="1"/>
    <col min="23" max="250" width="11.42578125" style="1"/>
    <col min="251" max="251" width="6.85546875" style="1" customWidth="1"/>
    <col min="252" max="252" width="8.85546875" style="1" customWidth="1"/>
    <col min="253" max="253" width="9.7109375" style="1" customWidth="1"/>
    <col min="254" max="254" width="11.42578125" style="1"/>
    <col min="255" max="255" width="23.28515625" style="1" customWidth="1"/>
    <col min="256" max="256" width="9.42578125" style="1" customWidth="1"/>
    <col min="257" max="257" width="7.5703125" style="1" customWidth="1"/>
    <col min="258" max="258" width="8" style="1" customWidth="1"/>
    <col min="259" max="259" width="7.42578125" style="1" customWidth="1"/>
    <col min="260" max="260" width="6.85546875" style="1" customWidth="1"/>
    <col min="261" max="261" width="8" style="1" customWidth="1"/>
    <col min="262" max="262" width="8.140625" style="1" bestFit="1" customWidth="1"/>
    <col min="263" max="264" width="9.7109375" style="1" customWidth="1"/>
    <col min="265" max="266" width="6.85546875" style="1" customWidth="1"/>
    <col min="267" max="267" width="11.42578125" style="1"/>
    <col min="268" max="268" width="7.28515625" style="1" customWidth="1"/>
    <col min="269" max="506" width="11.42578125" style="1"/>
    <col min="507" max="507" width="6.85546875" style="1" customWidth="1"/>
    <col min="508" max="508" width="8.85546875" style="1" customWidth="1"/>
    <col min="509" max="509" width="9.7109375" style="1" customWidth="1"/>
    <col min="510" max="510" width="11.42578125" style="1"/>
    <col min="511" max="511" width="23.28515625" style="1" customWidth="1"/>
    <col min="512" max="512" width="9.42578125" style="1" customWidth="1"/>
    <col min="513" max="513" width="7.5703125" style="1" customWidth="1"/>
    <col min="514" max="514" width="8" style="1" customWidth="1"/>
    <col min="515" max="515" width="7.42578125" style="1" customWidth="1"/>
    <col min="516" max="516" width="6.85546875" style="1" customWidth="1"/>
    <col min="517" max="517" width="8" style="1" customWidth="1"/>
    <col min="518" max="518" width="8.140625" style="1" bestFit="1" customWidth="1"/>
    <col min="519" max="520" width="9.7109375" style="1" customWidth="1"/>
    <col min="521" max="522" width="6.85546875" style="1" customWidth="1"/>
    <col min="523" max="523" width="11.42578125" style="1"/>
    <col min="524" max="524" width="7.28515625" style="1" customWidth="1"/>
    <col min="525" max="762" width="11.42578125" style="1"/>
    <col min="763" max="763" width="6.85546875" style="1" customWidth="1"/>
    <col min="764" max="764" width="8.85546875" style="1" customWidth="1"/>
    <col min="765" max="765" width="9.7109375" style="1" customWidth="1"/>
    <col min="766" max="766" width="11.42578125" style="1"/>
    <col min="767" max="767" width="23.28515625" style="1" customWidth="1"/>
    <col min="768" max="768" width="9.42578125" style="1" customWidth="1"/>
    <col min="769" max="769" width="7.5703125" style="1" customWidth="1"/>
    <col min="770" max="770" width="8" style="1" customWidth="1"/>
    <col min="771" max="771" width="7.42578125" style="1" customWidth="1"/>
    <col min="772" max="772" width="6.85546875" style="1" customWidth="1"/>
    <col min="773" max="773" width="8" style="1" customWidth="1"/>
    <col min="774" max="774" width="8.140625" style="1" bestFit="1" customWidth="1"/>
    <col min="775" max="776" width="9.7109375" style="1" customWidth="1"/>
    <col min="777" max="778" width="6.85546875" style="1" customWidth="1"/>
    <col min="779" max="779" width="11.42578125" style="1"/>
    <col min="780" max="780" width="7.28515625" style="1" customWidth="1"/>
    <col min="781" max="1018" width="11.42578125" style="1"/>
    <col min="1019" max="1019" width="6.85546875" style="1" customWidth="1"/>
    <col min="1020" max="1020" width="8.85546875" style="1" customWidth="1"/>
    <col min="1021" max="1021" width="9.7109375" style="1" customWidth="1"/>
    <col min="1022" max="1022" width="11.42578125" style="1"/>
    <col min="1023" max="1023" width="23.28515625" style="1" customWidth="1"/>
    <col min="1024" max="1024" width="9.42578125" style="1" customWidth="1"/>
    <col min="1025" max="1025" width="7.5703125" style="1" customWidth="1"/>
    <col min="1026" max="1026" width="8" style="1" customWidth="1"/>
    <col min="1027" max="1027" width="7.42578125" style="1" customWidth="1"/>
    <col min="1028" max="1028" width="6.85546875" style="1" customWidth="1"/>
    <col min="1029" max="1029" width="8" style="1" customWidth="1"/>
    <col min="1030" max="1030" width="8.140625" style="1" bestFit="1" customWidth="1"/>
    <col min="1031" max="1032" width="9.7109375" style="1" customWidth="1"/>
    <col min="1033" max="1034" width="6.85546875" style="1" customWidth="1"/>
    <col min="1035" max="1035" width="11.42578125" style="1"/>
    <col min="1036" max="1036" width="7.28515625" style="1" customWidth="1"/>
    <col min="1037" max="1274" width="11.42578125" style="1"/>
    <col min="1275" max="1275" width="6.85546875" style="1" customWidth="1"/>
    <col min="1276" max="1276" width="8.85546875" style="1" customWidth="1"/>
    <col min="1277" max="1277" width="9.7109375" style="1" customWidth="1"/>
    <col min="1278" max="1278" width="11.42578125" style="1"/>
    <col min="1279" max="1279" width="23.28515625" style="1" customWidth="1"/>
    <col min="1280" max="1280" width="9.42578125" style="1" customWidth="1"/>
    <col min="1281" max="1281" width="7.5703125" style="1" customWidth="1"/>
    <col min="1282" max="1282" width="8" style="1" customWidth="1"/>
    <col min="1283" max="1283" width="7.42578125" style="1" customWidth="1"/>
    <col min="1284" max="1284" width="6.85546875" style="1" customWidth="1"/>
    <col min="1285" max="1285" width="8" style="1" customWidth="1"/>
    <col min="1286" max="1286" width="8.140625" style="1" bestFit="1" customWidth="1"/>
    <col min="1287" max="1288" width="9.7109375" style="1" customWidth="1"/>
    <col min="1289" max="1290" width="6.85546875" style="1" customWidth="1"/>
    <col min="1291" max="1291" width="11.42578125" style="1"/>
    <col min="1292" max="1292" width="7.28515625" style="1" customWidth="1"/>
    <col min="1293" max="1530" width="11.42578125" style="1"/>
    <col min="1531" max="1531" width="6.85546875" style="1" customWidth="1"/>
    <col min="1532" max="1532" width="8.85546875" style="1" customWidth="1"/>
    <col min="1533" max="1533" width="9.7109375" style="1" customWidth="1"/>
    <col min="1534" max="1534" width="11.42578125" style="1"/>
    <col min="1535" max="1535" width="23.28515625" style="1" customWidth="1"/>
    <col min="1536" max="1536" width="9.42578125" style="1" customWidth="1"/>
    <col min="1537" max="1537" width="7.5703125" style="1" customWidth="1"/>
    <col min="1538" max="1538" width="8" style="1" customWidth="1"/>
    <col min="1539" max="1539" width="7.42578125" style="1" customWidth="1"/>
    <col min="1540" max="1540" width="6.85546875" style="1" customWidth="1"/>
    <col min="1541" max="1541" width="8" style="1" customWidth="1"/>
    <col min="1542" max="1542" width="8.140625" style="1" bestFit="1" customWidth="1"/>
    <col min="1543" max="1544" width="9.7109375" style="1" customWidth="1"/>
    <col min="1545" max="1546" width="6.85546875" style="1" customWidth="1"/>
    <col min="1547" max="1547" width="11.42578125" style="1"/>
    <col min="1548" max="1548" width="7.28515625" style="1" customWidth="1"/>
    <col min="1549" max="1786" width="11.42578125" style="1"/>
    <col min="1787" max="1787" width="6.85546875" style="1" customWidth="1"/>
    <col min="1788" max="1788" width="8.85546875" style="1" customWidth="1"/>
    <col min="1789" max="1789" width="9.7109375" style="1" customWidth="1"/>
    <col min="1790" max="1790" width="11.42578125" style="1"/>
    <col min="1791" max="1791" width="23.28515625" style="1" customWidth="1"/>
    <col min="1792" max="1792" width="9.42578125" style="1" customWidth="1"/>
    <col min="1793" max="1793" width="7.5703125" style="1" customWidth="1"/>
    <col min="1794" max="1794" width="8" style="1" customWidth="1"/>
    <col min="1795" max="1795" width="7.42578125" style="1" customWidth="1"/>
    <col min="1796" max="1796" width="6.85546875" style="1" customWidth="1"/>
    <col min="1797" max="1797" width="8" style="1" customWidth="1"/>
    <col min="1798" max="1798" width="8.140625" style="1" bestFit="1" customWidth="1"/>
    <col min="1799" max="1800" width="9.7109375" style="1" customWidth="1"/>
    <col min="1801" max="1802" width="6.85546875" style="1" customWidth="1"/>
    <col min="1803" max="1803" width="11.42578125" style="1"/>
    <col min="1804" max="1804" width="7.28515625" style="1" customWidth="1"/>
    <col min="1805" max="2042" width="11.42578125" style="1"/>
    <col min="2043" max="2043" width="6.85546875" style="1" customWidth="1"/>
    <col min="2044" max="2044" width="8.85546875" style="1" customWidth="1"/>
    <col min="2045" max="2045" width="9.7109375" style="1" customWidth="1"/>
    <col min="2046" max="2046" width="11.42578125" style="1"/>
    <col min="2047" max="2047" width="23.28515625" style="1" customWidth="1"/>
    <col min="2048" max="2048" width="9.42578125" style="1" customWidth="1"/>
    <col min="2049" max="2049" width="7.5703125" style="1" customWidth="1"/>
    <col min="2050" max="2050" width="8" style="1" customWidth="1"/>
    <col min="2051" max="2051" width="7.42578125" style="1" customWidth="1"/>
    <col min="2052" max="2052" width="6.85546875" style="1" customWidth="1"/>
    <col min="2053" max="2053" width="8" style="1" customWidth="1"/>
    <col min="2054" max="2054" width="8.140625" style="1" bestFit="1" customWidth="1"/>
    <col min="2055" max="2056" width="9.7109375" style="1" customWidth="1"/>
    <col min="2057" max="2058" width="6.85546875" style="1" customWidth="1"/>
    <col min="2059" max="2059" width="11.42578125" style="1"/>
    <col min="2060" max="2060" width="7.28515625" style="1" customWidth="1"/>
    <col min="2061" max="2298" width="11.42578125" style="1"/>
    <col min="2299" max="2299" width="6.85546875" style="1" customWidth="1"/>
    <col min="2300" max="2300" width="8.85546875" style="1" customWidth="1"/>
    <col min="2301" max="2301" width="9.7109375" style="1" customWidth="1"/>
    <col min="2302" max="2302" width="11.42578125" style="1"/>
    <col min="2303" max="2303" width="23.28515625" style="1" customWidth="1"/>
    <col min="2304" max="2304" width="9.42578125" style="1" customWidth="1"/>
    <col min="2305" max="2305" width="7.5703125" style="1" customWidth="1"/>
    <col min="2306" max="2306" width="8" style="1" customWidth="1"/>
    <col min="2307" max="2307" width="7.42578125" style="1" customWidth="1"/>
    <col min="2308" max="2308" width="6.85546875" style="1" customWidth="1"/>
    <col min="2309" max="2309" width="8" style="1" customWidth="1"/>
    <col min="2310" max="2310" width="8.140625" style="1" bestFit="1" customWidth="1"/>
    <col min="2311" max="2312" width="9.7109375" style="1" customWidth="1"/>
    <col min="2313" max="2314" width="6.85546875" style="1" customWidth="1"/>
    <col min="2315" max="2315" width="11.42578125" style="1"/>
    <col min="2316" max="2316" width="7.28515625" style="1" customWidth="1"/>
    <col min="2317" max="2554" width="11.42578125" style="1"/>
    <col min="2555" max="2555" width="6.85546875" style="1" customWidth="1"/>
    <col min="2556" max="2556" width="8.85546875" style="1" customWidth="1"/>
    <col min="2557" max="2557" width="9.7109375" style="1" customWidth="1"/>
    <col min="2558" max="2558" width="11.42578125" style="1"/>
    <col min="2559" max="2559" width="23.28515625" style="1" customWidth="1"/>
    <col min="2560" max="2560" width="9.42578125" style="1" customWidth="1"/>
    <col min="2561" max="2561" width="7.5703125" style="1" customWidth="1"/>
    <col min="2562" max="2562" width="8" style="1" customWidth="1"/>
    <col min="2563" max="2563" width="7.42578125" style="1" customWidth="1"/>
    <col min="2564" max="2564" width="6.85546875" style="1" customWidth="1"/>
    <col min="2565" max="2565" width="8" style="1" customWidth="1"/>
    <col min="2566" max="2566" width="8.140625" style="1" bestFit="1" customWidth="1"/>
    <col min="2567" max="2568" width="9.7109375" style="1" customWidth="1"/>
    <col min="2569" max="2570" width="6.85546875" style="1" customWidth="1"/>
    <col min="2571" max="2571" width="11.42578125" style="1"/>
    <col min="2572" max="2572" width="7.28515625" style="1" customWidth="1"/>
    <col min="2573" max="2810" width="11.42578125" style="1"/>
    <col min="2811" max="2811" width="6.85546875" style="1" customWidth="1"/>
    <col min="2812" max="2812" width="8.85546875" style="1" customWidth="1"/>
    <col min="2813" max="2813" width="9.7109375" style="1" customWidth="1"/>
    <col min="2814" max="2814" width="11.42578125" style="1"/>
    <col min="2815" max="2815" width="23.28515625" style="1" customWidth="1"/>
    <col min="2816" max="2816" width="9.42578125" style="1" customWidth="1"/>
    <col min="2817" max="2817" width="7.5703125" style="1" customWidth="1"/>
    <col min="2818" max="2818" width="8" style="1" customWidth="1"/>
    <col min="2819" max="2819" width="7.42578125" style="1" customWidth="1"/>
    <col min="2820" max="2820" width="6.85546875" style="1" customWidth="1"/>
    <col min="2821" max="2821" width="8" style="1" customWidth="1"/>
    <col min="2822" max="2822" width="8.140625" style="1" bestFit="1" customWidth="1"/>
    <col min="2823" max="2824" width="9.7109375" style="1" customWidth="1"/>
    <col min="2825" max="2826" width="6.85546875" style="1" customWidth="1"/>
    <col min="2827" max="2827" width="11.42578125" style="1"/>
    <col min="2828" max="2828" width="7.28515625" style="1" customWidth="1"/>
    <col min="2829" max="3066" width="11.42578125" style="1"/>
    <col min="3067" max="3067" width="6.85546875" style="1" customWidth="1"/>
    <col min="3068" max="3068" width="8.85546875" style="1" customWidth="1"/>
    <col min="3069" max="3069" width="9.7109375" style="1" customWidth="1"/>
    <col min="3070" max="3070" width="11.42578125" style="1"/>
    <col min="3071" max="3071" width="23.28515625" style="1" customWidth="1"/>
    <col min="3072" max="3072" width="9.42578125" style="1" customWidth="1"/>
    <col min="3073" max="3073" width="7.5703125" style="1" customWidth="1"/>
    <col min="3074" max="3074" width="8" style="1" customWidth="1"/>
    <col min="3075" max="3075" width="7.42578125" style="1" customWidth="1"/>
    <col min="3076" max="3076" width="6.85546875" style="1" customWidth="1"/>
    <col min="3077" max="3077" width="8" style="1" customWidth="1"/>
    <col min="3078" max="3078" width="8.140625" style="1" bestFit="1" customWidth="1"/>
    <col min="3079" max="3080" width="9.7109375" style="1" customWidth="1"/>
    <col min="3081" max="3082" width="6.85546875" style="1" customWidth="1"/>
    <col min="3083" max="3083" width="11.42578125" style="1"/>
    <col min="3084" max="3084" width="7.28515625" style="1" customWidth="1"/>
    <col min="3085" max="3322" width="11.42578125" style="1"/>
    <col min="3323" max="3323" width="6.85546875" style="1" customWidth="1"/>
    <col min="3324" max="3324" width="8.85546875" style="1" customWidth="1"/>
    <col min="3325" max="3325" width="9.7109375" style="1" customWidth="1"/>
    <col min="3326" max="3326" width="11.42578125" style="1"/>
    <col min="3327" max="3327" width="23.28515625" style="1" customWidth="1"/>
    <col min="3328" max="3328" width="9.42578125" style="1" customWidth="1"/>
    <col min="3329" max="3329" width="7.5703125" style="1" customWidth="1"/>
    <col min="3330" max="3330" width="8" style="1" customWidth="1"/>
    <col min="3331" max="3331" width="7.42578125" style="1" customWidth="1"/>
    <col min="3332" max="3332" width="6.85546875" style="1" customWidth="1"/>
    <col min="3333" max="3333" width="8" style="1" customWidth="1"/>
    <col min="3334" max="3334" width="8.140625" style="1" bestFit="1" customWidth="1"/>
    <col min="3335" max="3336" width="9.7109375" style="1" customWidth="1"/>
    <col min="3337" max="3338" width="6.85546875" style="1" customWidth="1"/>
    <col min="3339" max="3339" width="11.42578125" style="1"/>
    <col min="3340" max="3340" width="7.28515625" style="1" customWidth="1"/>
    <col min="3341" max="3578" width="11.42578125" style="1"/>
    <col min="3579" max="3579" width="6.85546875" style="1" customWidth="1"/>
    <col min="3580" max="3580" width="8.85546875" style="1" customWidth="1"/>
    <col min="3581" max="3581" width="9.7109375" style="1" customWidth="1"/>
    <col min="3582" max="3582" width="11.42578125" style="1"/>
    <col min="3583" max="3583" width="23.28515625" style="1" customWidth="1"/>
    <col min="3584" max="3584" width="9.42578125" style="1" customWidth="1"/>
    <col min="3585" max="3585" width="7.5703125" style="1" customWidth="1"/>
    <col min="3586" max="3586" width="8" style="1" customWidth="1"/>
    <col min="3587" max="3587" width="7.42578125" style="1" customWidth="1"/>
    <col min="3588" max="3588" width="6.85546875" style="1" customWidth="1"/>
    <col min="3589" max="3589" width="8" style="1" customWidth="1"/>
    <col min="3590" max="3590" width="8.140625" style="1" bestFit="1" customWidth="1"/>
    <col min="3591" max="3592" width="9.7109375" style="1" customWidth="1"/>
    <col min="3593" max="3594" width="6.85546875" style="1" customWidth="1"/>
    <col min="3595" max="3595" width="11.42578125" style="1"/>
    <col min="3596" max="3596" width="7.28515625" style="1" customWidth="1"/>
    <col min="3597" max="3834" width="11.42578125" style="1"/>
    <col min="3835" max="3835" width="6.85546875" style="1" customWidth="1"/>
    <col min="3836" max="3836" width="8.85546875" style="1" customWidth="1"/>
    <col min="3837" max="3837" width="9.7109375" style="1" customWidth="1"/>
    <col min="3838" max="3838" width="11.42578125" style="1"/>
    <col min="3839" max="3839" width="23.28515625" style="1" customWidth="1"/>
    <col min="3840" max="3840" width="9.42578125" style="1" customWidth="1"/>
    <col min="3841" max="3841" width="7.5703125" style="1" customWidth="1"/>
    <col min="3842" max="3842" width="8" style="1" customWidth="1"/>
    <col min="3843" max="3843" width="7.42578125" style="1" customWidth="1"/>
    <col min="3844" max="3844" width="6.85546875" style="1" customWidth="1"/>
    <col min="3845" max="3845" width="8" style="1" customWidth="1"/>
    <col min="3846" max="3846" width="8.140625" style="1" bestFit="1" customWidth="1"/>
    <col min="3847" max="3848" width="9.7109375" style="1" customWidth="1"/>
    <col min="3849" max="3850" width="6.85546875" style="1" customWidth="1"/>
    <col min="3851" max="3851" width="11.42578125" style="1"/>
    <col min="3852" max="3852" width="7.28515625" style="1" customWidth="1"/>
    <col min="3853" max="4090" width="11.42578125" style="1"/>
    <col min="4091" max="4091" width="6.85546875" style="1" customWidth="1"/>
    <col min="4092" max="4092" width="8.85546875" style="1" customWidth="1"/>
    <col min="4093" max="4093" width="9.7109375" style="1" customWidth="1"/>
    <col min="4094" max="4094" width="11.42578125" style="1"/>
    <col min="4095" max="4095" width="23.28515625" style="1" customWidth="1"/>
    <col min="4096" max="4096" width="9.42578125" style="1" customWidth="1"/>
    <col min="4097" max="4097" width="7.5703125" style="1" customWidth="1"/>
    <col min="4098" max="4098" width="8" style="1" customWidth="1"/>
    <col min="4099" max="4099" width="7.42578125" style="1" customWidth="1"/>
    <col min="4100" max="4100" width="6.85546875" style="1" customWidth="1"/>
    <col min="4101" max="4101" width="8" style="1" customWidth="1"/>
    <col min="4102" max="4102" width="8.140625" style="1" bestFit="1" customWidth="1"/>
    <col min="4103" max="4104" width="9.7109375" style="1" customWidth="1"/>
    <col min="4105" max="4106" width="6.85546875" style="1" customWidth="1"/>
    <col min="4107" max="4107" width="11.42578125" style="1"/>
    <col min="4108" max="4108" width="7.28515625" style="1" customWidth="1"/>
    <col min="4109" max="4346" width="11.42578125" style="1"/>
    <col min="4347" max="4347" width="6.85546875" style="1" customWidth="1"/>
    <col min="4348" max="4348" width="8.85546875" style="1" customWidth="1"/>
    <col min="4349" max="4349" width="9.7109375" style="1" customWidth="1"/>
    <col min="4350" max="4350" width="11.42578125" style="1"/>
    <col min="4351" max="4351" width="23.28515625" style="1" customWidth="1"/>
    <col min="4352" max="4352" width="9.42578125" style="1" customWidth="1"/>
    <col min="4353" max="4353" width="7.5703125" style="1" customWidth="1"/>
    <col min="4354" max="4354" width="8" style="1" customWidth="1"/>
    <col min="4355" max="4355" width="7.42578125" style="1" customWidth="1"/>
    <col min="4356" max="4356" width="6.85546875" style="1" customWidth="1"/>
    <col min="4357" max="4357" width="8" style="1" customWidth="1"/>
    <col min="4358" max="4358" width="8.140625" style="1" bestFit="1" customWidth="1"/>
    <col min="4359" max="4360" width="9.7109375" style="1" customWidth="1"/>
    <col min="4361" max="4362" width="6.85546875" style="1" customWidth="1"/>
    <col min="4363" max="4363" width="11.42578125" style="1"/>
    <col min="4364" max="4364" width="7.28515625" style="1" customWidth="1"/>
    <col min="4365" max="4602" width="11.42578125" style="1"/>
    <col min="4603" max="4603" width="6.85546875" style="1" customWidth="1"/>
    <col min="4604" max="4604" width="8.85546875" style="1" customWidth="1"/>
    <col min="4605" max="4605" width="9.7109375" style="1" customWidth="1"/>
    <col min="4606" max="4606" width="11.42578125" style="1"/>
    <col min="4607" max="4607" width="23.28515625" style="1" customWidth="1"/>
    <col min="4608" max="4608" width="9.42578125" style="1" customWidth="1"/>
    <col min="4609" max="4609" width="7.5703125" style="1" customWidth="1"/>
    <col min="4610" max="4610" width="8" style="1" customWidth="1"/>
    <col min="4611" max="4611" width="7.42578125" style="1" customWidth="1"/>
    <col min="4612" max="4612" width="6.85546875" style="1" customWidth="1"/>
    <col min="4613" max="4613" width="8" style="1" customWidth="1"/>
    <col min="4614" max="4614" width="8.140625" style="1" bestFit="1" customWidth="1"/>
    <col min="4615" max="4616" width="9.7109375" style="1" customWidth="1"/>
    <col min="4617" max="4618" width="6.85546875" style="1" customWidth="1"/>
    <col min="4619" max="4619" width="11.42578125" style="1"/>
    <col min="4620" max="4620" width="7.28515625" style="1" customWidth="1"/>
    <col min="4621" max="4858" width="11.42578125" style="1"/>
    <col min="4859" max="4859" width="6.85546875" style="1" customWidth="1"/>
    <col min="4860" max="4860" width="8.85546875" style="1" customWidth="1"/>
    <col min="4861" max="4861" width="9.7109375" style="1" customWidth="1"/>
    <col min="4862" max="4862" width="11.42578125" style="1"/>
    <col min="4863" max="4863" width="23.28515625" style="1" customWidth="1"/>
    <col min="4864" max="4864" width="9.42578125" style="1" customWidth="1"/>
    <col min="4865" max="4865" width="7.5703125" style="1" customWidth="1"/>
    <col min="4866" max="4866" width="8" style="1" customWidth="1"/>
    <col min="4867" max="4867" width="7.42578125" style="1" customWidth="1"/>
    <col min="4868" max="4868" width="6.85546875" style="1" customWidth="1"/>
    <col min="4869" max="4869" width="8" style="1" customWidth="1"/>
    <col min="4870" max="4870" width="8.140625" style="1" bestFit="1" customWidth="1"/>
    <col min="4871" max="4872" width="9.7109375" style="1" customWidth="1"/>
    <col min="4873" max="4874" width="6.85546875" style="1" customWidth="1"/>
    <col min="4875" max="4875" width="11.42578125" style="1"/>
    <col min="4876" max="4876" width="7.28515625" style="1" customWidth="1"/>
    <col min="4877" max="5114" width="11.42578125" style="1"/>
    <col min="5115" max="5115" width="6.85546875" style="1" customWidth="1"/>
    <col min="5116" max="5116" width="8.85546875" style="1" customWidth="1"/>
    <col min="5117" max="5117" width="9.7109375" style="1" customWidth="1"/>
    <col min="5118" max="5118" width="11.42578125" style="1"/>
    <col min="5119" max="5119" width="23.28515625" style="1" customWidth="1"/>
    <col min="5120" max="5120" width="9.42578125" style="1" customWidth="1"/>
    <col min="5121" max="5121" width="7.5703125" style="1" customWidth="1"/>
    <col min="5122" max="5122" width="8" style="1" customWidth="1"/>
    <col min="5123" max="5123" width="7.42578125" style="1" customWidth="1"/>
    <col min="5124" max="5124" width="6.85546875" style="1" customWidth="1"/>
    <col min="5125" max="5125" width="8" style="1" customWidth="1"/>
    <col min="5126" max="5126" width="8.140625" style="1" bestFit="1" customWidth="1"/>
    <col min="5127" max="5128" width="9.7109375" style="1" customWidth="1"/>
    <col min="5129" max="5130" width="6.85546875" style="1" customWidth="1"/>
    <col min="5131" max="5131" width="11.42578125" style="1"/>
    <col min="5132" max="5132" width="7.28515625" style="1" customWidth="1"/>
    <col min="5133" max="5370" width="11.42578125" style="1"/>
    <col min="5371" max="5371" width="6.85546875" style="1" customWidth="1"/>
    <col min="5372" max="5372" width="8.85546875" style="1" customWidth="1"/>
    <col min="5373" max="5373" width="9.7109375" style="1" customWidth="1"/>
    <col min="5374" max="5374" width="11.42578125" style="1"/>
    <col min="5375" max="5375" width="23.28515625" style="1" customWidth="1"/>
    <col min="5376" max="5376" width="9.42578125" style="1" customWidth="1"/>
    <col min="5377" max="5377" width="7.5703125" style="1" customWidth="1"/>
    <col min="5378" max="5378" width="8" style="1" customWidth="1"/>
    <col min="5379" max="5379" width="7.42578125" style="1" customWidth="1"/>
    <col min="5380" max="5380" width="6.85546875" style="1" customWidth="1"/>
    <col min="5381" max="5381" width="8" style="1" customWidth="1"/>
    <col min="5382" max="5382" width="8.140625" style="1" bestFit="1" customWidth="1"/>
    <col min="5383" max="5384" width="9.7109375" style="1" customWidth="1"/>
    <col min="5385" max="5386" width="6.85546875" style="1" customWidth="1"/>
    <col min="5387" max="5387" width="11.42578125" style="1"/>
    <col min="5388" max="5388" width="7.28515625" style="1" customWidth="1"/>
    <col min="5389" max="5626" width="11.42578125" style="1"/>
    <col min="5627" max="5627" width="6.85546875" style="1" customWidth="1"/>
    <col min="5628" max="5628" width="8.85546875" style="1" customWidth="1"/>
    <col min="5629" max="5629" width="9.7109375" style="1" customWidth="1"/>
    <col min="5630" max="5630" width="11.42578125" style="1"/>
    <col min="5631" max="5631" width="23.28515625" style="1" customWidth="1"/>
    <col min="5632" max="5632" width="9.42578125" style="1" customWidth="1"/>
    <col min="5633" max="5633" width="7.5703125" style="1" customWidth="1"/>
    <col min="5634" max="5634" width="8" style="1" customWidth="1"/>
    <col min="5635" max="5635" width="7.42578125" style="1" customWidth="1"/>
    <col min="5636" max="5636" width="6.85546875" style="1" customWidth="1"/>
    <col min="5637" max="5637" width="8" style="1" customWidth="1"/>
    <col min="5638" max="5638" width="8.140625" style="1" bestFit="1" customWidth="1"/>
    <col min="5639" max="5640" width="9.7109375" style="1" customWidth="1"/>
    <col min="5641" max="5642" width="6.85546875" style="1" customWidth="1"/>
    <col min="5643" max="5643" width="11.42578125" style="1"/>
    <col min="5644" max="5644" width="7.28515625" style="1" customWidth="1"/>
    <col min="5645" max="5882" width="11.42578125" style="1"/>
    <col min="5883" max="5883" width="6.85546875" style="1" customWidth="1"/>
    <col min="5884" max="5884" width="8.85546875" style="1" customWidth="1"/>
    <col min="5885" max="5885" width="9.7109375" style="1" customWidth="1"/>
    <col min="5886" max="5886" width="11.42578125" style="1"/>
    <col min="5887" max="5887" width="23.28515625" style="1" customWidth="1"/>
    <col min="5888" max="5888" width="9.42578125" style="1" customWidth="1"/>
    <col min="5889" max="5889" width="7.5703125" style="1" customWidth="1"/>
    <col min="5890" max="5890" width="8" style="1" customWidth="1"/>
    <col min="5891" max="5891" width="7.42578125" style="1" customWidth="1"/>
    <col min="5892" max="5892" width="6.85546875" style="1" customWidth="1"/>
    <col min="5893" max="5893" width="8" style="1" customWidth="1"/>
    <col min="5894" max="5894" width="8.140625" style="1" bestFit="1" customWidth="1"/>
    <col min="5895" max="5896" width="9.7109375" style="1" customWidth="1"/>
    <col min="5897" max="5898" width="6.85546875" style="1" customWidth="1"/>
    <col min="5899" max="5899" width="11.42578125" style="1"/>
    <col min="5900" max="5900" width="7.28515625" style="1" customWidth="1"/>
    <col min="5901" max="6138" width="11.42578125" style="1"/>
    <col min="6139" max="6139" width="6.85546875" style="1" customWidth="1"/>
    <col min="6140" max="6140" width="8.85546875" style="1" customWidth="1"/>
    <col min="6141" max="6141" width="9.7109375" style="1" customWidth="1"/>
    <col min="6142" max="6142" width="11.42578125" style="1"/>
    <col min="6143" max="6143" width="23.28515625" style="1" customWidth="1"/>
    <col min="6144" max="6144" width="9.42578125" style="1" customWidth="1"/>
    <col min="6145" max="6145" width="7.5703125" style="1" customWidth="1"/>
    <col min="6146" max="6146" width="8" style="1" customWidth="1"/>
    <col min="6147" max="6147" width="7.42578125" style="1" customWidth="1"/>
    <col min="6148" max="6148" width="6.85546875" style="1" customWidth="1"/>
    <col min="6149" max="6149" width="8" style="1" customWidth="1"/>
    <col min="6150" max="6150" width="8.140625" style="1" bestFit="1" customWidth="1"/>
    <col min="6151" max="6152" width="9.7109375" style="1" customWidth="1"/>
    <col min="6153" max="6154" width="6.85546875" style="1" customWidth="1"/>
    <col min="6155" max="6155" width="11.42578125" style="1"/>
    <col min="6156" max="6156" width="7.28515625" style="1" customWidth="1"/>
    <col min="6157" max="6394" width="11.42578125" style="1"/>
    <col min="6395" max="6395" width="6.85546875" style="1" customWidth="1"/>
    <col min="6396" max="6396" width="8.85546875" style="1" customWidth="1"/>
    <col min="6397" max="6397" width="9.7109375" style="1" customWidth="1"/>
    <col min="6398" max="6398" width="11.42578125" style="1"/>
    <col min="6399" max="6399" width="23.28515625" style="1" customWidth="1"/>
    <col min="6400" max="6400" width="9.42578125" style="1" customWidth="1"/>
    <col min="6401" max="6401" width="7.5703125" style="1" customWidth="1"/>
    <col min="6402" max="6402" width="8" style="1" customWidth="1"/>
    <col min="6403" max="6403" width="7.42578125" style="1" customWidth="1"/>
    <col min="6404" max="6404" width="6.85546875" style="1" customWidth="1"/>
    <col min="6405" max="6405" width="8" style="1" customWidth="1"/>
    <col min="6406" max="6406" width="8.140625" style="1" bestFit="1" customWidth="1"/>
    <col min="6407" max="6408" width="9.7109375" style="1" customWidth="1"/>
    <col min="6409" max="6410" width="6.85546875" style="1" customWidth="1"/>
    <col min="6411" max="6411" width="11.42578125" style="1"/>
    <col min="6412" max="6412" width="7.28515625" style="1" customWidth="1"/>
    <col min="6413" max="6650" width="11.42578125" style="1"/>
    <col min="6651" max="6651" width="6.85546875" style="1" customWidth="1"/>
    <col min="6652" max="6652" width="8.85546875" style="1" customWidth="1"/>
    <col min="6653" max="6653" width="9.7109375" style="1" customWidth="1"/>
    <col min="6654" max="6654" width="11.42578125" style="1"/>
    <col min="6655" max="6655" width="23.28515625" style="1" customWidth="1"/>
    <col min="6656" max="6656" width="9.42578125" style="1" customWidth="1"/>
    <col min="6657" max="6657" width="7.5703125" style="1" customWidth="1"/>
    <col min="6658" max="6658" width="8" style="1" customWidth="1"/>
    <col min="6659" max="6659" width="7.42578125" style="1" customWidth="1"/>
    <col min="6660" max="6660" width="6.85546875" style="1" customWidth="1"/>
    <col min="6661" max="6661" width="8" style="1" customWidth="1"/>
    <col min="6662" max="6662" width="8.140625" style="1" bestFit="1" customWidth="1"/>
    <col min="6663" max="6664" width="9.7109375" style="1" customWidth="1"/>
    <col min="6665" max="6666" width="6.85546875" style="1" customWidth="1"/>
    <col min="6667" max="6667" width="11.42578125" style="1"/>
    <col min="6668" max="6668" width="7.28515625" style="1" customWidth="1"/>
    <col min="6669" max="6906" width="11.42578125" style="1"/>
    <col min="6907" max="6907" width="6.85546875" style="1" customWidth="1"/>
    <col min="6908" max="6908" width="8.85546875" style="1" customWidth="1"/>
    <col min="6909" max="6909" width="9.7109375" style="1" customWidth="1"/>
    <col min="6910" max="6910" width="11.42578125" style="1"/>
    <col min="6911" max="6911" width="23.28515625" style="1" customWidth="1"/>
    <col min="6912" max="6912" width="9.42578125" style="1" customWidth="1"/>
    <col min="6913" max="6913" width="7.5703125" style="1" customWidth="1"/>
    <col min="6914" max="6914" width="8" style="1" customWidth="1"/>
    <col min="6915" max="6915" width="7.42578125" style="1" customWidth="1"/>
    <col min="6916" max="6916" width="6.85546875" style="1" customWidth="1"/>
    <col min="6917" max="6917" width="8" style="1" customWidth="1"/>
    <col min="6918" max="6918" width="8.140625" style="1" bestFit="1" customWidth="1"/>
    <col min="6919" max="6920" width="9.7109375" style="1" customWidth="1"/>
    <col min="6921" max="6922" width="6.85546875" style="1" customWidth="1"/>
    <col min="6923" max="6923" width="11.42578125" style="1"/>
    <col min="6924" max="6924" width="7.28515625" style="1" customWidth="1"/>
    <col min="6925" max="7162" width="11.42578125" style="1"/>
    <col min="7163" max="7163" width="6.85546875" style="1" customWidth="1"/>
    <col min="7164" max="7164" width="8.85546875" style="1" customWidth="1"/>
    <col min="7165" max="7165" width="9.7109375" style="1" customWidth="1"/>
    <col min="7166" max="7166" width="11.42578125" style="1"/>
    <col min="7167" max="7167" width="23.28515625" style="1" customWidth="1"/>
    <col min="7168" max="7168" width="9.42578125" style="1" customWidth="1"/>
    <col min="7169" max="7169" width="7.5703125" style="1" customWidth="1"/>
    <col min="7170" max="7170" width="8" style="1" customWidth="1"/>
    <col min="7171" max="7171" width="7.42578125" style="1" customWidth="1"/>
    <col min="7172" max="7172" width="6.85546875" style="1" customWidth="1"/>
    <col min="7173" max="7173" width="8" style="1" customWidth="1"/>
    <col min="7174" max="7174" width="8.140625" style="1" bestFit="1" customWidth="1"/>
    <col min="7175" max="7176" width="9.7109375" style="1" customWidth="1"/>
    <col min="7177" max="7178" width="6.85546875" style="1" customWidth="1"/>
    <col min="7179" max="7179" width="11.42578125" style="1"/>
    <col min="7180" max="7180" width="7.28515625" style="1" customWidth="1"/>
    <col min="7181" max="7418" width="11.42578125" style="1"/>
    <col min="7419" max="7419" width="6.85546875" style="1" customWidth="1"/>
    <col min="7420" max="7420" width="8.85546875" style="1" customWidth="1"/>
    <col min="7421" max="7421" width="9.7109375" style="1" customWidth="1"/>
    <col min="7422" max="7422" width="11.42578125" style="1"/>
    <col min="7423" max="7423" width="23.28515625" style="1" customWidth="1"/>
    <col min="7424" max="7424" width="9.42578125" style="1" customWidth="1"/>
    <col min="7425" max="7425" width="7.5703125" style="1" customWidth="1"/>
    <col min="7426" max="7426" width="8" style="1" customWidth="1"/>
    <col min="7427" max="7427" width="7.42578125" style="1" customWidth="1"/>
    <col min="7428" max="7428" width="6.85546875" style="1" customWidth="1"/>
    <col min="7429" max="7429" width="8" style="1" customWidth="1"/>
    <col min="7430" max="7430" width="8.140625" style="1" bestFit="1" customWidth="1"/>
    <col min="7431" max="7432" width="9.7109375" style="1" customWidth="1"/>
    <col min="7433" max="7434" width="6.85546875" style="1" customWidth="1"/>
    <col min="7435" max="7435" width="11.42578125" style="1"/>
    <col min="7436" max="7436" width="7.28515625" style="1" customWidth="1"/>
    <col min="7437" max="7674" width="11.42578125" style="1"/>
    <col min="7675" max="7675" width="6.85546875" style="1" customWidth="1"/>
    <col min="7676" max="7676" width="8.85546875" style="1" customWidth="1"/>
    <col min="7677" max="7677" width="9.7109375" style="1" customWidth="1"/>
    <col min="7678" max="7678" width="11.42578125" style="1"/>
    <col min="7679" max="7679" width="23.28515625" style="1" customWidth="1"/>
    <col min="7680" max="7680" width="9.42578125" style="1" customWidth="1"/>
    <col min="7681" max="7681" width="7.5703125" style="1" customWidth="1"/>
    <col min="7682" max="7682" width="8" style="1" customWidth="1"/>
    <col min="7683" max="7683" width="7.42578125" style="1" customWidth="1"/>
    <col min="7684" max="7684" width="6.85546875" style="1" customWidth="1"/>
    <col min="7685" max="7685" width="8" style="1" customWidth="1"/>
    <col min="7686" max="7686" width="8.140625" style="1" bestFit="1" customWidth="1"/>
    <col min="7687" max="7688" width="9.7109375" style="1" customWidth="1"/>
    <col min="7689" max="7690" width="6.85546875" style="1" customWidth="1"/>
    <col min="7691" max="7691" width="11.42578125" style="1"/>
    <col min="7692" max="7692" width="7.28515625" style="1" customWidth="1"/>
    <col min="7693" max="7930" width="11.42578125" style="1"/>
    <col min="7931" max="7931" width="6.85546875" style="1" customWidth="1"/>
    <col min="7932" max="7932" width="8.85546875" style="1" customWidth="1"/>
    <col min="7933" max="7933" width="9.7109375" style="1" customWidth="1"/>
    <col min="7934" max="7934" width="11.42578125" style="1"/>
    <col min="7935" max="7935" width="23.28515625" style="1" customWidth="1"/>
    <col min="7936" max="7936" width="9.42578125" style="1" customWidth="1"/>
    <col min="7937" max="7937" width="7.5703125" style="1" customWidth="1"/>
    <col min="7938" max="7938" width="8" style="1" customWidth="1"/>
    <col min="7939" max="7939" width="7.42578125" style="1" customWidth="1"/>
    <col min="7940" max="7940" width="6.85546875" style="1" customWidth="1"/>
    <col min="7941" max="7941" width="8" style="1" customWidth="1"/>
    <col min="7942" max="7942" width="8.140625" style="1" bestFit="1" customWidth="1"/>
    <col min="7943" max="7944" width="9.7109375" style="1" customWidth="1"/>
    <col min="7945" max="7946" width="6.85546875" style="1" customWidth="1"/>
    <col min="7947" max="7947" width="11.42578125" style="1"/>
    <col min="7948" max="7948" width="7.28515625" style="1" customWidth="1"/>
    <col min="7949" max="8186" width="11.42578125" style="1"/>
    <col min="8187" max="8187" width="6.85546875" style="1" customWidth="1"/>
    <col min="8188" max="8188" width="8.85546875" style="1" customWidth="1"/>
    <col min="8189" max="8189" width="9.7109375" style="1" customWidth="1"/>
    <col min="8190" max="8190" width="11.42578125" style="1"/>
    <col min="8191" max="8191" width="23.28515625" style="1" customWidth="1"/>
    <col min="8192" max="8192" width="9.42578125" style="1" customWidth="1"/>
    <col min="8193" max="8193" width="7.5703125" style="1" customWidth="1"/>
    <col min="8194" max="8194" width="8" style="1" customWidth="1"/>
    <col min="8195" max="8195" width="7.42578125" style="1" customWidth="1"/>
    <col min="8196" max="8196" width="6.85546875" style="1" customWidth="1"/>
    <col min="8197" max="8197" width="8" style="1" customWidth="1"/>
    <col min="8198" max="8198" width="8.140625" style="1" bestFit="1" customWidth="1"/>
    <col min="8199" max="8200" width="9.7109375" style="1" customWidth="1"/>
    <col min="8201" max="8202" width="6.85546875" style="1" customWidth="1"/>
    <col min="8203" max="8203" width="11.42578125" style="1"/>
    <col min="8204" max="8204" width="7.28515625" style="1" customWidth="1"/>
    <col min="8205" max="8442" width="11.42578125" style="1"/>
    <col min="8443" max="8443" width="6.85546875" style="1" customWidth="1"/>
    <col min="8444" max="8444" width="8.85546875" style="1" customWidth="1"/>
    <col min="8445" max="8445" width="9.7109375" style="1" customWidth="1"/>
    <col min="8446" max="8446" width="11.42578125" style="1"/>
    <col min="8447" max="8447" width="23.28515625" style="1" customWidth="1"/>
    <col min="8448" max="8448" width="9.42578125" style="1" customWidth="1"/>
    <col min="8449" max="8449" width="7.5703125" style="1" customWidth="1"/>
    <col min="8450" max="8450" width="8" style="1" customWidth="1"/>
    <col min="8451" max="8451" width="7.42578125" style="1" customWidth="1"/>
    <col min="8452" max="8452" width="6.85546875" style="1" customWidth="1"/>
    <col min="8453" max="8453" width="8" style="1" customWidth="1"/>
    <col min="8454" max="8454" width="8.140625" style="1" bestFit="1" customWidth="1"/>
    <col min="8455" max="8456" width="9.7109375" style="1" customWidth="1"/>
    <col min="8457" max="8458" width="6.85546875" style="1" customWidth="1"/>
    <col min="8459" max="8459" width="11.42578125" style="1"/>
    <col min="8460" max="8460" width="7.28515625" style="1" customWidth="1"/>
    <col min="8461" max="8698" width="11.42578125" style="1"/>
    <col min="8699" max="8699" width="6.85546875" style="1" customWidth="1"/>
    <col min="8700" max="8700" width="8.85546875" style="1" customWidth="1"/>
    <col min="8701" max="8701" width="9.7109375" style="1" customWidth="1"/>
    <col min="8702" max="8702" width="11.42578125" style="1"/>
    <col min="8703" max="8703" width="23.28515625" style="1" customWidth="1"/>
    <col min="8704" max="8704" width="9.42578125" style="1" customWidth="1"/>
    <col min="8705" max="8705" width="7.5703125" style="1" customWidth="1"/>
    <col min="8706" max="8706" width="8" style="1" customWidth="1"/>
    <col min="8707" max="8707" width="7.42578125" style="1" customWidth="1"/>
    <col min="8708" max="8708" width="6.85546875" style="1" customWidth="1"/>
    <col min="8709" max="8709" width="8" style="1" customWidth="1"/>
    <col min="8710" max="8710" width="8.140625" style="1" bestFit="1" customWidth="1"/>
    <col min="8711" max="8712" width="9.7109375" style="1" customWidth="1"/>
    <col min="8713" max="8714" width="6.85546875" style="1" customWidth="1"/>
    <col min="8715" max="8715" width="11.42578125" style="1"/>
    <col min="8716" max="8716" width="7.28515625" style="1" customWidth="1"/>
    <col min="8717" max="8954" width="11.42578125" style="1"/>
    <col min="8955" max="8955" width="6.85546875" style="1" customWidth="1"/>
    <col min="8956" max="8956" width="8.85546875" style="1" customWidth="1"/>
    <col min="8957" max="8957" width="9.7109375" style="1" customWidth="1"/>
    <col min="8958" max="8958" width="11.42578125" style="1"/>
    <col min="8959" max="8959" width="23.28515625" style="1" customWidth="1"/>
    <col min="8960" max="8960" width="9.42578125" style="1" customWidth="1"/>
    <col min="8961" max="8961" width="7.5703125" style="1" customWidth="1"/>
    <col min="8962" max="8962" width="8" style="1" customWidth="1"/>
    <col min="8963" max="8963" width="7.42578125" style="1" customWidth="1"/>
    <col min="8964" max="8964" width="6.85546875" style="1" customWidth="1"/>
    <col min="8965" max="8965" width="8" style="1" customWidth="1"/>
    <col min="8966" max="8966" width="8.140625" style="1" bestFit="1" customWidth="1"/>
    <col min="8967" max="8968" width="9.7109375" style="1" customWidth="1"/>
    <col min="8969" max="8970" width="6.85546875" style="1" customWidth="1"/>
    <col min="8971" max="8971" width="11.42578125" style="1"/>
    <col min="8972" max="8972" width="7.28515625" style="1" customWidth="1"/>
    <col min="8973" max="9210" width="11.42578125" style="1"/>
    <col min="9211" max="9211" width="6.85546875" style="1" customWidth="1"/>
    <col min="9212" max="9212" width="8.85546875" style="1" customWidth="1"/>
    <col min="9213" max="9213" width="9.7109375" style="1" customWidth="1"/>
    <col min="9214" max="9214" width="11.42578125" style="1"/>
    <col min="9215" max="9215" width="23.28515625" style="1" customWidth="1"/>
    <col min="9216" max="9216" width="9.42578125" style="1" customWidth="1"/>
    <col min="9217" max="9217" width="7.5703125" style="1" customWidth="1"/>
    <col min="9218" max="9218" width="8" style="1" customWidth="1"/>
    <col min="9219" max="9219" width="7.42578125" style="1" customWidth="1"/>
    <col min="9220" max="9220" width="6.85546875" style="1" customWidth="1"/>
    <col min="9221" max="9221" width="8" style="1" customWidth="1"/>
    <col min="9222" max="9222" width="8.140625" style="1" bestFit="1" customWidth="1"/>
    <col min="9223" max="9224" width="9.7109375" style="1" customWidth="1"/>
    <col min="9225" max="9226" width="6.85546875" style="1" customWidth="1"/>
    <col min="9227" max="9227" width="11.42578125" style="1"/>
    <col min="9228" max="9228" width="7.28515625" style="1" customWidth="1"/>
    <col min="9229" max="9466" width="11.42578125" style="1"/>
    <col min="9467" max="9467" width="6.85546875" style="1" customWidth="1"/>
    <col min="9468" max="9468" width="8.85546875" style="1" customWidth="1"/>
    <col min="9469" max="9469" width="9.7109375" style="1" customWidth="1"/>
    <col min="9470" max="9470" width="11.42578125" style="1"/>
    <col min="9471" max="9471" width="23.28515625" style="1" customWidth="1"/>
    <col min="9472" max="9472" width="9.42578125" style="1" customWidth="1"/>
    <col min="9473" max="9473" width="7.5703125" style="1" customWidth="1"/>
    <col min="9474" max="9474" width="8" style="1" customWidth="1"/>
    <col min="9475" max="9475" width="7.42578125" style="1" customWidth="1"/>
    <col min="9476" max="9476" width="6.85546875" style="1" customWidth="1"/>
    <col min="9477" max="9477" width="8" style="1" customWidth="1"/>
    <col min="9478" max="9478" width="8.140625" style="1" bestFit="1" customWidth="1"/>
    <col min="9479" max="9480" width="9.7109375" style="1" customWidth="1"/>
    <col min="9481" max="9482" width="6.85546875" style="1" customWidth="1"/>
    <col min="9483" max="9483" width="11.42578125" style="1"/>
    <col min="9484" max="9484" width="7.28515625" style="1" customWidth="1"/>
    <col min="9485" max="9722" width="11.42578125" style="1"/>
    <col min="9723" max="9723" width="6.85546875" style="1" customWidth="1"/>
    <col min="9724" max="9724" width="8.85546875" style="1" customWidth="1"/>
    <col min="9725" max="9725" width="9.7109375" style="1" customWidth="1"/>
    <col min="9726" max="9726" width="11.42578125" style="1"/>
    <col min="9727" max="9727" width="23.28515625" style="1" customWidth="1"/>
    <col min="9728" max="9728" width="9.42578125" style="1" customWidth="1"/>
    <col min="9729" max="9729" width="7.5703125" style="1" customWidth="1"/>
    <col min="9730" max="9730" width="8" style="1" customWidth="1"/>
    <col min="9731" max="9731" width="7.42578125" style="1" customWidth="1"/>
    <col min="9732" max="9732" width="6.85546875" style="1" customWidth="1"/>
    <col min="9733" max="9733" width="8" style="1" customWidth="1"/>
    <col min="9734" max="9734" width="8.140625" style="1" bestFit="1" customWidth="1"/>
    <col min="9735" max="9736" width="9.7109375" style="1" customWidth="1"/>
    <col min="9737" max="9738" width="6.85546875" style="1" customWidth="1"/>
    <col min="9739" max="9739" width="11.42578125" style="1"/>
    <col min="9740" max="9740" width="7.28515625" style="1" customWidth="1"/>
    <col min="9741" max="9978" width="11.42578125" style="1"/>
    <col min="9979" max="9979" width="6.85546875" style="1" customWidth="1"/>
    <col min="9980" max="9980" width="8.85546875" style="1" customWidth="1"/>
    <col min="9981" max="9981" width="9.7109375" style="1" customWidth="1"/>
    <col min="9982" max="9982" width="11.42578125" style="1"/>
    <col min="9983" max="9983" width="23.28515625" style="1" customWidth="1"/>
    <col min="9984" max="9984" width="9.42578125" style="1" customWidth="1"/>
    <col min="9985" max="9985" width="7.5703125" style="1" customWidth="1"/>
    <col min="9986" max="9986" width="8" style="1" customWidth="1"/>
    <col min="9987" max="9987" width="7.42578125" style="1" customWidth="1"/>
    <col min="9988" max="9988" width="6.85546875" style="1" customWidth="1"/>
    <col min="9989" max="9989" width="8" style="1" customWidth="1"/>
    <col min="9990" max="9990" width="8.140625" style="1" bestFit="1" customWidth="1"/>
    <col min="9991" max="9992" width="9.7109375" style="1" customWidth="1"/>
    <col min="9993" max="9994" width="6.85546875" style="1" customWidth="1"/>
    <col min="9995" max="9995" width="11.42578125" style="1"/>
    <col min="9996" max="9996" width="7.28515625" style="1" customWidth="1"/>
    <col min="9997" max="10234" width="11.42578125" style="1"/>
    <col min="10235" max="10235" width="6.85546875" style="1" customWidth="1"/>
    <col min="10236" max="10236" width="8.85546875" style="1" customWidth="1"/>
    <col min="10237" max="10237" width="9.7109375" style="1" customWidth="1"/>
    <col min="10238" max="10238" width="11.42578125" style="1"/>
    <col min="10239" max="10239" width="23.28515625" style="1" customWidth="1"/>
    <col min="10240" max="10240" width="9.42578125" style="1" customWidth="1"/>
    <col min="10241" max="10241" width="7.5703125" style="1" customWidth="1"/>
    <col min="10242" max="10242" width="8" style="1" customWidth="1"/>
    <col min="10243" max="10243" width="7.42578125" style="1" customWidth="1"/>
    <col min="10244" max="10244" width="6.85546875" style="1" customWidth="1"/>
    <col min="10245" max="10245" width="8" style="1" customWidth="1"/>
    <col min="10246" max="10246" width="8.140625" style="1" bestFit="1" customWidth="1"/>
    <col min="10247" max="10248" width="9.7109375" style="1" customWidth="1"/>
    <col min="10249" max="10250" width="6.85546875" style="1" customWidth="1"/>
    <col min="10251" max="10251" width="11.42578125" style="1"/>
    <col min="10252" max="10252" width="7.28515625" style="1" customWidth="1"/>
    <col min="10253" max="10490" width="11.42578125" style="1"/>
    <col min="10491" max="10491" width="6.85546875" style="1" customWidth="1"/>
    <col min="10492" max="10492" width="8.85546875" style="1" customWidth="1"/>
    <col min="10493" max="10493" width="9.7109375" style="1" customWidth="1"/>
    <col min="10494" max="10494" width="11.42578125" style="1"/>
    <col min="10495" max="10495" width="23.28515625" style="1" customWidth="1"/>
    <col min="10496" max="10496" width="9.42578125" style="1" customWidth="1"/>
    <col min="10497" max="10497" width="7.5703125" style="1" customWidth="1"/>
    <col min="10498" max="10498" width="8" style="1" customWidth="1"/>
    <col min="10499" max="10499" width="7.42578125" style="1" customWidth="1"/>
    <col min="10500" max="10500" width="6.85546875" style="1" customWidth="1"/>
    <col min="10501" max="10501" width="8" style="1" customWidth="1"/>
    <col min="10502" max="10502" width="8.140625" style="1" bestFit="1" customWidth="1"/>
    <col min="10503" max="10504" width="9.7109375" style="1" customWidth="1"/>
    <col min="10505" max="10506" width="6.85546875" style="1" customWidth="1"/>
    <col min="10507" max="10507" width="11.42578125" style="1"/>
    <col min="10508" max="10508" width="7.28515625" style="1" customWidth="1"/>
    <col min="10509" max="10746" width="11.42578125" style="1"/>
    <col min="10747" max="10747" width="6.85546875" style="1" customWidth="1"/>
    <col min="10748" max="10748" width="8.85546875" style="1" customWidth="1"/>
    <col min="10749" max="10749" width="9.7109375" style="1" customWidth="1"/>
    <col min="10750" max="10750" width="11.42578125" style="1"/>
    <col min="10751" max="10751" width="23.28515625" style="1" customWidth="1"/>
    <col min="10752" max="10752" width="9.42578125" style="1" customWidth="1"/>
    <col min="10753" max="10753" width="7.5703125" style="1" customWidth="1"/>
    <col min="10754" max="10754" width="8" style="1" customWidth="1"/>
    <col min="10755" max="10755" width="7.42578125" style="1" customWidth="1"/>
    <col min="10756" max="10756" width="6.85546875" style="1" customWidth="1"/>
    <col min="10757" max="10757" width="8" style="1" customWidth="1"/>
    <col min="10758" max="10758" width="8.140625" style="1" bestFit="1" customWidth="1"/>
    <col min="10759" max="10760" width="9.7109375" style="1" customWidth="1"/>
    <col min="10761" max="10762" width="6.85546875" style="1" customWidth="1"/>
    <col min="10763" max="10763" width="11.42578125" style="1"/>
    <col min="10764" max="10764" width="7.28515625" style="1" customWidth="1"/>
    <col min="10765" max="11002" width="11.42578125" style="1"/>
    <col min="11003" max="11003" width="6.85546875" style="1" customWidth="1"/>
    <col min="11004" max="11004" width="8.85546875" style="1" customWidth="1"/>
    <col min="11005" max="11005" width="9.7109375" style="1" customWidth="1"/>
    <col min="11006" max="11006" width="11.42578125" style="1"/>
    <col min="11007" max="11007" width="23.28515625" style="1" customWidth="1"/>
    <col min="11008" max="11008" width="9.42578125" style="1" customWidth="1"/>
    <col min="11009" max="11009" width="7.5703125" style="1" customWidth="1"/>
    <col min="11010" max="11010" width="8" style="1" customWidth="1"/>
    <col min="11011" max="11011" width="7.42578125" style="1" customWidth="1"/>
    <col min="11012" max="11012" width="6.85546875" style="1" customWidth="1"/>
    <col min="11013" max="11013" width="8" style="1" customWidth="1"/>
    <col min="11014" max="11014" width="8.140625" style="1" bestFit="1" customWidth="1"/>
    <col min="11015" max="11016" width="9.7109375" style="1" customWidth="1"/>
    <col min="11017" max="11018" width="6.85546875" style="1" customWidth="1"/>
    <col min="11019" max="11019" width="11.42578125" style="1"/>
    <col min="11020" max="11020" width="7.28515625" style="1" customWidth="1"/>
    <col min="11021" max="11258" width="11.42578125" style="1"/>
    <col min="11259" max="11259" width="6.85546875" style="1" customWidth="1"/>
    <col min="11260" max="11260" width="8.85546875" style="1" customWidth="1"/>
    <col min="11261" max="11261" width="9.7109375" style="1" customWidth="1"/>
    <col min="11262" max="11262" width="11.42578125" style="1"/>
    <col min="11263" max="11263" width="23.28515625" style="1" customWidth="1"/>
    <col min="11264" max="11264" width="9.42578125" style="1" customWidth="1"/>
    <col min="11265" max="11265" width="7.5703125" style="1" customWidth="1"/>
    <col min="11266" max="11266" width="8" style="1" customWidth="1"/>
    <col min="11267" max="11267" width="7.42578125" style="1" customWidth="1"/>
    <col min="11268" max="11268" width="6.85546875" style="1" customWidth="1"/>
    <col min="11269" max="11269" width="8" style="1" customWidth="1"/>
    <col min="11270" max="11270" width="8.140625" style="1" bestFit="1" customWidth="1"/>
    <col min="11271" max="11272" width="9.7109375" style="1" customWidth="1"/>
    <col min="11273" max="11274" width="6.85546875" style="1" customWidth="1"/>
    <col min="11275" max="11275" width="11.42578125" style="1"/>
    <col min="11276" max="11276" width="7.28515625" style="1" customWidth="1"/>
    <col min="11277" max="11514" width="11.42578125" style="1"/>
    <col min="11515" max="11515" width="6.85546875" style="1" customWidth="1"/>
    <col min="11516" max="11516" width="8.85546875" style="1" customWidth="1"/>
    <col min="11517" max="11517" width="9.7109375" style="1" customWidth="1"/>
    <col min="11518" max="11518" width="11.42578125" style="1"/>
    <col min="11519" max="11519" width="23.28515625" style="1" customWidth="1"/>
    <col min="11520" max="11520" width="9.42578125" style="1" customWidth="1"/>
    <col min="11521" max="11521" width="7.5703125" style="1" customWidth="1"/>
    <col min="11522" max="11522" width="8" style="1" customWidth="1"/>
    <col min="11523" max="11523" width="7.42578125" style="1" customWidth="1"/>
    <col min="11524" max="11524" width="6.85546875" style="1" customWidth="1"/>
    <col min="11525" max="11525" width="8" style="1" customWidth="1"/>
    <col min="11526" max="11526" width="8.140625" style="1" bestFit="1" customWidth="1"/>
    <col min="11527" max="11528" width="9.7109375" style="1" customWidth="1"/>
    <col min="11529" max="11530" width="6.85546875" style="1" customWidth="1"/>
    <col min="11531" max="11531" width="11.42578125" style="1"/>
    <col min="11532" max="11532" width="7.28515625" style="1" customWidth="1"/>
    <col min="11533" max="11770" width="11.42578125" style="1"/>
    <col min="11771" max="11771" width="6.85546875" style="1" customWidth="1"/>
    <col min="11772" max="11772" width="8.85546875" style="1" customWidth="1"/>
    <col min="11773" max="11773" width="9.7109375" style="1" customWidth="1"/>
    <col min="11774" max="11774" width="11.42578125" style="1"/>
    <col min="11775" max="11775" width="23.28515625" style="1" customWidth="1"/>
    <col min="11776" max="11776" width="9.42578125" style="1" customWidth="1"/>
    <col min="11777" max="11777" width="7.5703125" style="1" customWidth="1"/>
    <col min="11778" max="11778" width="8" style="1" customWidth="1"/>
    <col min="11779" max="11779" width="7.42578125" style="1" customWidth="1"/>
    <col min="11780" max="11780" width="6.85546875" style="1" customWidth="1"/>
    <col min="11781" max="11781" width="8" style="1" customWidth="1"/>
    <col min="11782" max="11782" width="8.140625" style="1" bestFit="1" customWidth="1"/>
    <col min="11783" max="11784" width="9.7109375" style="1" customWidth="1"/>
    <col min="11785" max="11786" width="6.85546875" style="1" customWidth="1"/>
    <col min="11787" max="11787" width="11.42578125" style="1"/>
    <col min="11788" max="11788" width="7.28515625" style="1" customWidth="1"/>
    <col min="11789" max="12026" width="11.42578125" style="1"/>
    <col min="12027" max="12027" width="6.85546875" style="1" customWidth="1"/>
    <col min="12028" max="12028" width="8.85546875" style="1" customWidth="1"/>
    <col min="12029" max="12029" width="9.7109375" style="1" customWidth="1"/>
    <col min="12030" max="12030" width="11.42578125" style="1"/>
    <col min="12031" max="12031" width="23.28515625" style="1" customWidth="1"/>
    <col min="12032" max="12032" width="9.42578125" style="1" customWidth="1"/>
    <col min="12033" max="12033" width="7.5703125" style="1" customWidth="1"/>
    <col min="12034" max="12034" width="8" style="1" customWidth="1"/>
    <col min="12035" max="12035" width="7.42578125" style="1" customWidth="1"/>
    <col min="12036" max="12036" width="6.85546875" style="1" customWidth="1"/>
    <col min="12037" max="12037" width="8" style="1" customWidth="1"/>
    <col min="12038" max="12038" width="8.140625" style="1" bestFit="1" customWidth="1"/>
    <col min="12039" max="12040" width="9.7109375" style="1" customWidth="1"/>
    <col min="12041" max="12042" width="6.85546875" style="1" customWidth="1"/>
    <col min="12043" max="12043" width="11.42578125" style="1"/>
    <col min="12044" max="12044" width="7.28515625" style="1" customWidth="1"/>
    <col min="12045" max="12282" width="11.42578125" style="1"/>
    <col min="12283" max="12283" width="6.85546875" style="1" customWidth="1"/>
    <col min="12284" max="12284" width="8.85546875" style="1" customWidth="1"/>
    <col min="12285" max="12285" width="9.7109375" style="1" customWidth="1"/>
    <col min="12286" max="12286" width="11.42578125" style="1"/>
    <col min="12287" max="12287" width="23.28515625" style="1" customWidth="1"/>
    <col min="12288" max="12288" width="9.42578125" style="1" customWidth="1"/>
    <col min="12289" max="12289" width="7.5703125" style="1" customWidth="1"/>
    <col min="12290" max="12290" width="8" style="1" customWidth="1"/>
    <col min="12291" max="12291" width="7.42578125" style="1" customWidth="1"/>
    <col min="12292" max="12292" width="6.85546875" style="1" customWidth="1"/>
    <col min="12293" max="12293" width="8" style="1" customWidth="1"/>
    <col min="12294" max="12294" width="8.140625" style="1" bestFit="1" customWidth="1"/>
    <col min="12295" max="12296" width="9.7109375" style="1" customWidth="1"/>
    <col min="12297" max="12298" width="6.85546875" style="1" customWidth="1"/>
    <col min="12299" max="12299" width="11.42578125" style="1"/>
    <col min="12300" max="12300" width="7.28515625" style="1" customWidth="1"/>
    <col min="12301" max="12538" width="11.42578125" style="1"/>
    <col min="12539" max="12539" width="6.85546875" style="1" customWidth="1"/>
    <col min="12540" max="12540" width="8.85546875" style="1" customWidth="1"/>
    <col min="12541" max="12541" width="9.7109375" style="1" customWidth="1"/>
    <col min="12542" max="12542" width="11.42578125" style="1"/>
    <col min="12543" max="12543" width="23.28515625" style="1" customWidth="1"/>
    <col min="12544" max="12544" width="9.42578125" style="1" customWidth="1"/>
    <col min="12545" max="12545" width="7.5703125" style="1" customWidth="1"/>
    <col min="12546" max="12546" width="8" style="1" customWidth="1"/>
    <col min="12547" max="12547" width="7.42578125" style="1" customWidth="1"/>
    <col min="12548" max="12548" width="6.85546875" style="1" customWidth="1"/>
    <col min="12549" max="12549" width="8" style="1" customWidth="1"/>
    <col min="12550" max="12550" width="8.140625" style="1" bestFit="1" customWidth="1"/>
    <col min="12551" max="12552" width="9.7109375" style="1" customWidth="1"/>
    <col min="12553" max="12554" width="6.85546875" style="1" customWidth="1"/>
    <col min="12555" max="12555" width="11.42578125" style="1"/>
    <col min="12556" max="12556" width="7.28515625" style="1" customWidth="1"/>
    <col min="12557" max="12794" width="11.42578125" style="1"/>
    <col min="12795" max="12795" width="6.85546875" style="1" customWidth="1"/>
    <col min="12796" max="12796" width="8.85546875" style="1" customWidth="1"/>
    <col min="12797" max="12797" width="9.7109375" style="1" customWidth="1"/>
    <col min="12798" max="12798" width="11.42578125" style="1"/>
    <col min="12799" max="12799" width="23.28515625" style="1" customWidth="1"/>
    <col min="12800" max="12800" width="9.42578125" style="1" customWidth="1"/>
    <col min="12801" max="12801" width="7.5703125" style="1" customWidth="1"/>
    <col min="12802" max="12802" width="8" style="1" customWidth="1"/>
    <col min="12803" max="12803" width="7.42578125" style="1" customWidth="1"/>
    <col min="12804" max="12804" width="6.85546875" style="1" customWidth="1"/>
    <col min="12805" max="12805" width="8" style="1" customWidth="1"/>
    <col min="12806" max="12806" width="8.140625" style="1" bestFit="1" customWidth="1"/>
    <col min="12807" max="12808" width="9.7109375" style="1" customWidth="1"/>
    <col min="12809" max="12810" width="6.85546875" style="1" customWidth="1"/>
    <col min="12811" max="12811" width="11.42578125" style="1"/>
    <col min="12812" max="12812" width="7.28515625" style="1" customWidth="1"/>
    <col min="12813" max="13050" width="11.42578125" style="1"/>
    <col min="13051" max="13051" width="6.85546875" style="1" customWidth="1"/>
    <col min="13052" max="13052" width="8.85546875" style="1" customWidth="1"/>
    <col min="13053" max="13053" width="9.7109375" style="1" customWidth="1"/>
    <col min="13054" max="13054" width="11.42578125" style="1"/>
    <col min="13055" max="13055" width="23.28515625" style="1" customWidth="1"/>
    <col min="13056" max="13056" width="9.42578125" style="1" customWidth="1"/>
    <col min="13057" max="13057" width="7.5703125" style="1" customWidth="1"/>
    <col min="13058" max="13058" width="8" style="1" customWidth="1"/>
    <col min="13059" max="13059" width="7.42578125" style="1" customWidth="1"/>
    <col min="13060" max="13060" width="6.85546875" style="1" customWidth="1"/>
    <col min="13061" max="13061" width="8" style="1" customWidth="1"/>
    <col min="13062" max="13062" width="8.140625" style="1" bestFit="1" customWidth="1"/>
    <col min="13063" max="13064" width="9.7109375" style="1" customWidth="1"/>
    <col min="13065" max="13066" width="6.85546875" style="1" customWidth="1"/>
    <col min="13067" max="13067" width="11.42578125" style="1"/>
    <col min="13068" max="13068" width="7.28515625" style="1" customWidth="1"/>
    <col min="13069" max="13306" width="11.42578125" style="1"/>
    <col min="13307" max="13307" width="6.85546875" style="1" customWidth="1"/>
    <col min="13308" max="13308" width="8.85546875" style="1" customWidth="1"/>
    <col min="13309" max="13309" width="9.7109375" style="1" customWidth="1"/>
    <col min="13310" max="13310" width="11.42578125" style="1"/>
    <col min="13311" max="13311" width="23.28515625" style="1" customWidth="1"/>
    <col min="13312" max="13312" width="9.42578125" style="1" customWidth="1"/>
    <col min="13313" max="13313" width="7.5703125" style="1" customWidth="1"/>
    <col min="13314" max="13314" width="8" style="1" customWidth="1"/>
    <col min="13315" max="13315" width="7.42578125" style="1" customWidth="1"/>
    <col min="13316" max="13316" width="6.85546875" style="1" customWidth="1"/>
    <col min="13317" max="13317" width="8" style="1" customWidth="1"/>
    <col min="13318" max="13318" width="8.140625" style="1" bestFit="1" customWidth="1"/>
    <col min="13319" max="13320" width="9.7109375" style="1" customWidth="1"/>
    <col min="13321" max="13322" width="6.85546875" style="1" customWidth="1"/>
    <col min="13323" max="13323" width="11.42578125" style="1"/>
    <col min="13324" max="13324" width="7.28515625" style="1" customWidth="1"/>
    <col min="13325" max="13562" width="11.42578125" style="1"/>
    <col min="13563" max="13563" width="6.85546875" style="1" customWidth="1"/>
    <col min="13564" max="13564" width="8.85546875" style="1" customWidth="1"/>
    <col min="13565" max="13565" width="9.7109375" style="1" customWidth="1"/>
    <col min="13566" max="13566" width="11.42578125" style="1"/>
    <col min="13567" max="13567" width="23.28515625" style="1" customWidth="1"/>
    <col min="13568" max="13568" width="9.42578125" style="1" customWidth="1"/>
    <col min="13569" max="13569" width="7.5703125" style="1" customWidth="1"/>
    <col min="13570" max="13570" width="8" style="1" customWidth="1"/>
    <col min="13571" max="13571" width="7.42578125" style="1" customWidth="1"/>
    <col min="13572" max="13572" width="6.85546875" style="1" customWidth="1"/>
    <col min="13573" max="13573" width="8" style="1" customWidth="1"/>
    <col min="13574" max="13574" width="8.140625" style="1" bestFit="1" customWidth="1"/>
    <col min="13575" max="13576" width="9.7109375" style="1" customWidth="1"/>
    <col min="13577" max="13578" width="6.85546875" style="1" customWidth="1"/>
    <col min="13579" max="13579" width="11.42578125" style="1"/>
    <col min="13580" max="13580" width="7.28515625" style="1" customWidth="1"/>
    <col min="13581" max="13818" width="11.42578125" style="1"/>
    <col min="13819" max="13819" width="6.85546875" style="1" customWidth="1"/>
    <col min="13820" max="13820" width="8.85546875" style="1" customWidth="1"/>
    <col min="13821" max="13821" width="9.7109375" style="1" customWidth="1"/>
    <col min="13822" max="13822" width="11.42578125" style="1"/>
    <col min="13823" max="13823" width="23.28515625" style="1" customWidth="1"/>
    <col min="13824" max="13824" width="9.42578125" style="1" customWidth="1"/>
    <col min="13825" max="13825" width="7.5703125" style="1" customWidth="1"/>
    <col min="13826" max="13826" width="8" style="1" customWidth="1"/>
    <col min="13827" max="13827" width="7.42578125" style="1" customWidth="1"/>
    <col min="13828" max="13828" width="6.85546875" style="1" customWidth="1"/>
    <col min="13829" max="13829" width="8" style="1" customWidth="1"/>
    <col min="13830" max="13830" width="8.140625" style="1" bestFit="1" customWidth="1"/>
    <col min="13831" max="13832" width="9.7109375" style="1" customWidth="1"/>
    <col min="13833" max="13834" width="6.85546875" style="1" customWidth="1"/>
    <col min="13835" max="13835" width="11.42578125" style="1"/>
    <col min="13836" max="13836" width="7.28515625" style="1" customWidth="1"/>
    <col min="13837" max="14074" width="11.42578125" style="1"/>
    <col min="14075" max="14075" width="6.85546875" style="1" customWidth="1"/>
    <col min="14076" max="14076" width="8.85546875" style="1" customWidth="1"/>
    <col min="14077" max="14077" width="9.7109375" style="1" customWidth="1"/>
    <col min="14078" max="14078" width="11.42578125" style="1"/>
    <col min="14079" max="14079" width="23.28515625" style="1" customWidth="1"/>
    <col min="14080" max="14080" width="9.42578125" style="1" customWidth="1"/>
    <col min="14081" max="14081" width="7.5703125" style="1" customWidth="1"/>
    <col min="14082" max="14082" width="8" style="1" customWidth="1"/>
    <col min="14083" max="14083" width="7.42578125" style="1" customWidth="1"/>
    <col min="14084" max="14084" width="6.85546875" style="1" customWidth="1"/>
    <col min="14085" max="14085" width="8" style="1" customWidth="1"/>
    <col min="14086" max="14086" width="8.140625" style="1" bestFit="1" customWidth="1"/>
    <col min="14087" max="14088" width="9.7109375" style="1" customWidth="1"/>
    <col min="14089" max="14090" width="6.85546875" style="1" customWidth="1"/>
    <col min="14091" max="14091" width="11.42578125" style="1"/>
    <col min="14092" max="14092" width="7.28515625" style="1" customWidth="1"/>
    <col min="14093" max="14330" width="11.42578125" style="1"/>
    <col min="14331" max="14331" width="6.85546875" style="1" customWidth="1"/>
    <col min="14332" max="14332" width="8.85546875" style="1" customWidth="1"/>
    <col min="14333" max="14333" width="9.7109375" style="1" customWidth="1"/>
    <col min="14334" max="14334" width="11.42578125" style="1"/>
    <col min="14335" max="14335" width="23.28515625" style="1" customWidth="1"/>
    <col min="14336" max="14336" width="9.42578125" style="1" customWidth="1"/>
    <col min="14337" max="14337" width="7.5703125" style="1" customWidth="1"/>
    <col min="14338" max="14338" width="8" style="1" customWidth="1"/>
    <col min="14339" max="14339" width="7.42578125" style="1" customWidth="1"/>
    <col min="14340" max="14340" width="6.85546875" style="1" customWidth="1"/>
    <col min="14341" max="14341" width="8" style="1" customWidth="1"/>
    <col min="14342" max="14342" width="8.140625" style="1" bestFit="1" customWidth="1"/>
    <col min="14343" max="14344" width="9.7109375" style="1" customWidth="1"/>
    <col min="14345" max="14346" width="6.85546875" style="1" customWidth="1"/>
    <col min="14347" max="14347" width="11.42578125" style="1"/>
    <col min="14348" max="14348" width="7.28515625" style="1" customWidth="1"/>
    <col min="14349" max="14586" width="11.42578125" style="1"/>
    <col min="14587" max="14587" width="6.85546875" style="1" customWidth="1"/>
    <col min="14588" max="14588" width="8.85546875" style="1" customWidth="1"/>
    <col min="14589" max="14589" width="9.7109375" style="1" customWidth="1"/>
    <col min="14590" max="14590" width="11.42578125" style="1"/>
    <col min="14591" max="14591" width="23.28515625" style="1" customWidth="1"/>
    <col min="14592" max="14592" width="9.42578125" style="1" customWidth="1"/>
    <col min="14593" max="14593" width="7.5703125" style="1" customWidth="1"/>
    <col min="14594" max="14594" width="8" style="1" customWidth="1"/>
    <col min="14595" max="14595" width="7.42578125" style="1" customWidth="1"/>
    <col min="14596" max="14596" width="6.85546875" style="1" customWidth="1"/>
    <col min="14597" max="14597" width="8" style="1" customWidth="1"/>
    <col min="14598" max="14598" width="8.140625" style="1" bestFit="1" customWidth="1"/>
    <col min="14599" max="14600" width="9.7109375" style="1" customWidth="1"/>
    <col min="14601" max="14602" width="6.85546875" style="1" customWidth="1"/>
    <col min="14603" max="14603" width="11.42578125" style="1"/>
    <col min="14604" max="14604" width="7.28515625" style="1" customWidth="1"/>
    <col min="14605" max="14842" width="11.42578125" style="1"/>
    <col min="14843" max="14843" width="6.85546875" style="1" customWidth="1"/>
    <col min="14844" max="14844" width="8.85546875" style="1" customWidth="1"/>
    <col min="14845" max="14845" width="9.7109375" style="1" customWidth="1"/>
    <col min="14846" max="14846" width="11.42578125" style="1"/>
    <col min="14847" max="14847" width="23.28515625" style="1" customWidth="1"/>
    <col min="14848" max="14848" width="9.42578125" style="1" customWidth="1"/>
    <col min="14849" max="14849" width="7.5703125" style="1" customWidth="1"/>
    <col min="14850" max="14850" width="8" style="1" customWidth="1"/>
    <col min="14851" max="14851" width="7.42578125" style="1" customWidth="1"/>
    <col min="14852" max="14852" width="6.85546875" style="1" customWidth="1"/>
    <col min="14853" max="14853" width="8" style="1" customWidth="1"/>
    <col min="14854" max="14854" width="8.140625" style="1" bestFit="1" customWidth="1"/>
    <col min="14855" max="14856" width="9.7109375" style="1" customWidth="1"/>
    <col min="14857" max="14858" width="6.85546875" style="1" customWidth="1"/>
    <col min="14859" max="14859" width="11.42578125" style="1"/>
    <col min="14860" max="14860" width="7.28515625" style="1" customWidth="1"/>
    <col min="14861" max="15098" width="11.42578125" style="1"/>
    <col min="15099" max="15099" width="6.85546875" style="1" customWidth="1"/>
    <col min="15100" max="15100" width="8.85546875" style="1" customWidth="1"/>
    <col min="15101" max="15101" width="9.7109375" style="1" customWidth="1"/>
    <col min="15102" max="15102" width="11.42578125" style="1"/>
    <col min="15103" max="15103" width="23.28515625" style="1" customWidth="1"/>
    <col min="15104" max="15104" width="9.42578125" style="1" customWidth="1"/>
    <col min="15105" max="15105" width="7.5703125" style="1" customWidth="1"/>
    <col min="15106" max="15106" width="8" style="1" customWidth="1"/>
    <col min="15107" max="15107" width="7.42578125" style="1" customWidth="1"/>
    <col min="15108" max="15108" width="6.85546875" style="1" customWidth="1"/>
    <col min="15109" max="15109" width="8" style="1" customWidth="1"/>
    <col min="15110" max="15110" width="8.140625" style="1" bestFit="1" customWidth="1"/>
    <col min="15111" max="15112" width="9.7109375" style="1" customWidth="1"/>
    <col min="15113" max="15114" width="6.85546875" style="1" customWidth="1"/>
    <col min="15115" max="15115" width="11.42578125" style="1"/>
    <col min="15116" max="15116" width="7.28515625" style="1" customWidth="1"/>
    <col min="15117" max="15354" width="11.42578125" style="1"/>
    <col min="15355" max="15355" width="6.85546875" style="1" customWidth="1"/>
    <col min="15356" max="15356" width="8.85546875" style="1" customWidth="1"/>
    <col min="15357" max="15357" width="9.7109375" style="1" customWidth="1"/>
    <col min="15358" max="15358" width="11.42578125" style="1"/>
    <col min="15359" max="15359" width="23.28515625" style="1" customWidth="1"/>
    <col min="15360" max="15360" width="9.42578125" style="1" customWidth="1"/>
    <col min="15361" max="15361" width="7.5703125" style="1" customWidth="1"/>
    <col min="15362" max="15362" width="8" style="1" customWidth="1"/>
    <col min="15363" max="15363" width="7.42578125" style="1" customWidth="1"/>
    <col min="15364" max="15364" width="6.85546875" style="1" customWidth="1"/>
    <col min="15365" max="15365" width="8" style="1" customWidth="1"/>
    <col min="15366" max="15366" width="8.140625" style="1" bestFit="1" customWidth="1"/>
    <col min="15367" max="15368" width="9.7109375" style="1" customWidth="1"/>
    <col min="15369" max="15370" width="6.85546875" style="1" customWidth="1"/>
    <col min="15371" max="15371" width="11.42578125" style="1"/>
    <col min="15372" max="15372" width="7.28515625" style="1" customWidth="1"/>
    <col min="15373" max="15610" width="11.42578125" style="1"/>
    <col min="15611" max="15611" width="6.85546875" style="1" customWidth="1"/>
    <col min="15612" max="15612" width="8.85546875" style="1" customWidth="1"/>
    <col min="15613" max="15613" width="9.7109375" style="1" customWidth="1"/>
    <col min="15614" max="15614" width="11.42578125" style="1"/>
    <col min="15615" max="15615" width="23.28515625" style="1" customWidth="1"/>
    <col min="15616" max="15616" width="9.42578125" style="1" customWidth="1"/>
    <col min="15617" max="15617" width="7.5703125" style="1" customWidth="1"/>
    <col min="15618" max="15618" width="8" style="1" customWidth="1"/>
    <col min="15619" max="15619" width="7.42578125" style="1" customWidth="1"/>
    <col min="15620" max="15620" width="6.85546875" style="1" customWidth="1"/>
    <col min="15621" max="15621" width="8" style="1" customWidth="1"/>
    <col min="15622" max="15622" width="8.140625" style="1" bestFit="1" customWidth="1"/>
    <col min="15623" max="15624" width="9.7109375" style="1" customWidth="1"/>
    <col min="15625" max="15626" width="6.85546875" style="1" customWidth="1"/>
    <col min="15627" max="15627" width="11.42578125" style="1"/>
    <col min="15628" max="15628" width="7.28515625" style="1" customWidth="1"/>
    <col min="15629" max="15866" width="11.42578125" style="1"/>
    <col min="15867" max="15867" width="6.85546875" style="1" customWidth="1"/>
    <col min="15868" max="15868" width="8.85546875" style="1" customWidth="1"/>
    <col min="15869" max="15869" width="9.7109375" style="1" customWidth="1"/>
    <col min="15870" max="15870" width="11.42578125" style="1"/>
    <col min="15871" max="15871" width="23.28515625" style="1" customWidth="1"/>
    <col min="15872" max="15872" width="9.42578125" style="1" customWidth="1"/>
    <col min="15873" max="15873" width="7.5703125" style="1" customWidth="1"/>
    <col min="15874" max="15874" width="8" style="1" customWidth="1"/>
    <col min="15875" max="15875" width="7.42578125" style="1" customWidth="1"/>
    <col min="15876" max="15876" width="6.85546875" style="1" customWidth="1"/>
    <col min="15877" max="15877" width="8" style="1" customWidth="1"/>
    <col min="15878" max="15878" width="8.140625" style="1" bestFit="1" customWidth="1"/>
    <col min="15879" max="15880" width="9.7109375" style="1" customWidth="1"/>
    <col min="15881" max="15882" width="6.85546875" style="1" customWidth="1"/>
    <col min="15883" max="15883" width="11.42578125" style="1"/>
    <col min="15884" max="15884" width="7.28515625" style="1" customWidth="1"/>
    <col min="15885" max="16122" width="11.42578125" style="1"/>
    <col min="16123" max="16123" width="6.85546875" style="1" customWidth="1"/>
    <col min="16124" max="16124" width="8.85546875" style="1" customWidth="1"/>
    <col min="16125" max="16125" width="9.7109375" style="1" customWidth="1"/>
    <col min="16126" max="16126" width="11.42578125" style="1"/>
    <col min="16127" max="16127" width="23.28515625" style="1" customWidth="1"/>
    <col min="16128" max="16128" width="9.42578125" style="1" customWidth="1"/>
    <col min="16129" max="16129" width="7.5703125" style="1" customWidth="1"/>
    <col min="16130" max="16130" width="8" style="1" customWidth="1"/>
    <col min="16131" max="16131" width="7.42578125" style="1" customWidth="1"/>
    <col min="16132" max="16132" width="6.85546875" style="1" customWidth="1"/>
    <col min="16133" max="16133" width="8" style="1" customWidth="1"/>
    <col min="16134" max="16134" width="8.140625" style="1" bestFit="1" customWidth="1"/>
    <col min="16135" max="16136" width="9.7109375" style="1" customWidth="1"/>
    <col min="16137" max="16138" width="6.85546875" style="1" customWidth="1"/>
    <col min="16139" max="16139" width="11.42578125" style="1"/>
    <col min="16140" max="16140" width="7.28515625" style="1" customWidth="1"/>
    <col min="16141" max="16384" width="11.42578125" style="1"/>
  </cols>
  <sheetData>
    <row r="2" spans="1:21" ht="18.75" x14ac:dyDescent="0.25">
      <c r="C2" s="186" t="s">
        <v>0</v>
      </c>
      <c r="D2" s="186"/>
      <c r="E2" s="186"/>
      <c r="F2" s="186"/>
      <c r="G2" s="186"/>
      <c r="H2" s="186"/>
      <c r="I2" s="186"/>
      <c r="J2" s="186"/>
      <c r="K2" s="186"/>
      <c r="L2" s="58"/>
      <c r="M2" s="58"/>
    </row>
    <row r="3" spans="1:21" ht="18.75" x14ac:dyDescent="0.25">
      <c r="C3" s="71"/>
      <c r="D3" s="71"/>
      <c r="F3" s="72" t="s">
        <v>11</v>
      </c>
      <c r="G3" s="95">
        <v>2026</v>
      </c>
      <c r="H3" s="73"/>
      <c r="I3" s="73"/>
      <c r="J3" s="71"/>
      <c r="K3" s="71"/>
      <c r="L3" s="71"/>
      <c r="M3" s="71"/>
    </row>
    <row r="5" spans="1:21" ht="18.75" x14ac:dyDescent="0.25">
      <c r="B5" s="191" t="s">
        <v>1</v>
      </c>
      <c r="C5" s="191"/>
      <c r="D5" s="191"/>
      <c r="E5" s="71"/>
      <c r="F5" s="187" t="s">
        <v>99</v>
      </c>
      <c r="G5" s="187"/>
      <c r="H5" s="187"/>
      <c r="I5" s="187"/>
      <c r="J5" s="187"/>
    </row>
    <row r="6" spans="1:21" ht="6.75" customHeight="1" thickBot="1" x14ac:dyDescent="0.3"/>
    <row r="7" spans="1:21" ht="36" customHeight="1" thickBot="1" x14ac:dyDescent="0.3">
      <c r="A7" s="169" t="s">
        <v>60</v>
      </c>
      <c r="B7" s="106" t="s">
        <v>51</v>
      </c>
      <c r="C7" s="151">
        <v>0</v>
      </c>
      <c r="D7" s="172" t="str">
        <f>"Répartition Heures à Récupérer" &amp; CHAR(10) &amp; "(heures normales de 7h à 22h)"</f>
        <v>Répartition Heures à Récupérer
(heures normales de 7h à 22h)</v>
      </c>
      <c r="E7" s="173"/>
      <c r="F7" s="173"/>
      <c r="G7" s="173"/>
      <c r="H7" s="174"/>
      <c r="I7" s="175" t="str">
        <f>"Répartition Heures à Payer" &amp; CHAR(10) &amp; "(heures normales de 7h à 22h)"</f>
        <v>Répartition Heures à Payer
(heures normales de 7h à 22h)</v>
      </c>
      <c r="J7" s="173"/>
      <c r="K7" s="173"/>
      <c r="L7" s="174"/>
      <c r="M7" s="135"/>
    </row>
    <row r="8" spans="1:21" ht="36" customHeight="1" thickBot="1" x14ac:dyDescent="0.3">
      <c r="A8" s="170"/>
      <c r="B8" s="169" t="s">
        <v>4</v>
      </c>
      <c r="C8" s="177" t="str">
        <f>"Heures" &amp; CHAR(10) &amp; "Récap."</f>
        <v>Heures
Récap.</v>
      </c>
      <c r="D8" s="179" t="str">
        <f>"14" &amp; CHAR(10) &amp; "premières" &amp; CHAR(10) &amp; "heures"</f>
        <v>14
premières
heures</v>
      </c>
      <c r="E8" s="179" t="str">
        <f>"Au-delà" &amp; CHAR(10) &amp; "des 14" &amp; CHAR(10) &amp; "premières" &amp; CHAR(10) &amp; "heures"</f>
        <v>Au-delà
des 14
premières
heures</v>
      </c>
      <c r="F8" s="179" t="str">
        <f>"dimanche" &amp; CHAR(10) &amp; "et jours" &amp; CHAR(10) &amp; "fériés"</f>
        <v>dimanche
et jours
fériés</v>
      </c>
      <c r="G8" s="182" t="str">
        <f>"Heures" &amp; CHAR(10) &amp; "de nuit" &amp; CHAR(10) &amp; "22h à 7h"</f>
        <v>Heures
de nuit
22h à 7h</v>
      </c>
      <c r="H8" s="184" t="str">
        <f>"Total" &amp; CHAR(10) &amp;"A"&amp; CHAR(10) &amp; "Récup."</f>
        <v>Total
A
Récup.</v>
      </c>
      <c r="I8" s="179" t="str">
        <f>"Heures" &amp; CHAR(10) &amp; "normales"</f>
        <v>Heures
normales</v>
      </c>
      <c r="J8" s="179" t="str">
        <f>"dimanche" &amp; CHAR(10) &amp; "et jours" &amp; CHAR(10) &amp; "fériés"</f>
        <v>dimanche
et jours
fériés</v>
      </c>
      <c r="K8" s="182" t="str">
        <f>"Heures" &amp; CHAR(10) &amp; "de nuit" &amp; CHAR(10) &amp; "22h à 7h"</f>
        <v>Heures
de nuit
22h à 7h</v>
      </c>
      <c r="L8" s="184" t="str">
        <f>"Total" &amp; CHAR(10) &amp;"A"&amp; CHAR(10) &amp; "Payé"</f>
        <v>Total
A
Payé</v>
      </c>
      <c r="M8" s="194" t="str">
        <f>"Total" &amp; CHAR(10) &amp;"Heures"&amp; CHAR(10) &amp; "Récupérées"</f>
        <v>Total
Heures
Récupérées</v>
      </c>
      <c r="O8" s="83" t="s">
        <v>24</v>
      </c>
      <c r="R8" s="188" t="s">
        <v>35</v>
      </c>
      <c r="S8" s="189"/>
      <c r="T8" s="189"/>
      <c r="U8" s="190"/>
    </row>
    <row r="9" spans="1:21" ht="18" customHeight="1" thickBot="1" x14ac:dyDescent="0.3">
      <c r="A9" s="171"/>
      <c r="B9" s="176"/>
      <c r="C9" s="178"/>
      <c r="D9" s="180"/>
      <c r="E9" s="181"/>
      <c r="F9" s="181"/>
      <c r="G9" s="183"/>
      <c r="H9" s="185"/>
      <c r="I9" s="180"/>
      <c r="J9" s="181"/>
      <c r="K9" s="183"/>
      <c r="L9" s="185"/>
      <c r="M9" s="195"/>
      <c r="O9" s="119">
        <v>44561</v>
      </c>
      <c r="R9" s="74" t="s">
        <v>61</v>
      </c>
      <c r="S9" s="75" t="s">
        <v>38</v>
      </c>
      <c r="T9" s="75" t="s">
        <v>36</v>
      </c>
      <c r="U9" s="76" t="s">
        <v>37</v>
      </c>
    </row>
    <row r="10" spans="1:21" ht="18" customHeight="1" x14ac:dyDescent="0.25">
      <c r="A10" s="114" t="s">
        <v>12</v>
      </c>
      <c r="B10" s="96">
        <v>44561</v>
      </c>
      <c r="C10" s="126">
        <f ca="1">IF(NOW()&gt;=$B10,JANVIER!$E$33,)</f>
        <v>0</v>
      </c>
      <c r="D10" s="107">
        <f>JANVIER!$F$32</f>
        <v>0</v>
      </c>
      <c r="E10" s="108">
        <f>JANVIER!$G$32</f>
        <v>0</v>
      </c>
      <c r="F10" s="108">
        <f>JANVIER!$H$32</f>
        <v>0</v>
      </c>
      <c r="G10" s="108">
        <f>JANVIER!$I$32</f>
        <v>0</v>
      </c>
      <c r="H10" s="109">
        <f>SUM(D10:G10)</f>
        <v>0</v>
      </c>
      <c r="I10" s="107">
        <f>JANVIER!$K$25</f>
        <v>0</v>
      </c>
      <c r="J10" s="108">
        <f>JANVIER!$L$25</f>
        <v>0</v>
      </c>
      <c r="K10" s="108">
        <f>JANVIER!$M$25</f>
        <v>0</v>
      </c>
      <c r="L10" s="110">
        <f>SUM(I10:K10)</f>
        <v>0</v>
      </c>
      <c r="M10" s="141">
        <f>JANVIER!$E$25</f>
        <v>0</v>
      </c>
      <c r="O10" s="84">
        <v>44656</v>
      </c>
      <c r="R10" s="77" t="s">
        <v>55</v>
      </c>
      <c r="S10" s="78">
        <v>1</v>
      </c>
      <c r="T10" s="79" t="s">
        <v>44</v>
      </c>
      <c r="U10" s="123">
        <v>0.4375</v>
      </c>
    </row>
    <row r="11" spans="1:21" ht="18" customHeight="1" x14ac:dyDescent="0.25">
      <c r="A11" s="114" t="s">
        <v>13</v>
      </c>
      <c r="B11" s="97">
        <v>44592</v>
      </c>
      <c r="C11" s="126">
        <f ca="1">IF(NOW()&gt;=$B11,FEVRIER!$E$33,)</f>
        <v>0</v>
      </c>
      <c r="D11" s="111">
        <f>FEVRIER!$F$32</f>
        <v>0</v>
      </c>
      <c r="E11" s="112">
        <f>FEVRIER!$G$32</f>
        <v>0</v>
      </c>
      <c r="F11" s="112">
        <f>FEVRIER!$H$32</f>
        <v>0</v>
      </c>
      <c r="G11" s="112">
        <f>FEVRIER!$I$32</f>
        <v>0</v>
      </c>
      <c r="H11" s="113">
        <f t="shared" ref="H11" si="0">SUM(D11:G11)</f>
        <v>0</v>
      </c>
      <c r="I11" s="111">
        <f>FEVRIER!$K$25</f>
        <v>0</v>
      </c>
      <c r="J11" s="112">
        <f>FEVRIER!$L$25</f>
        <v>0</v>
      </c>
      <c r="K11" s="112">
        <f>FEVRIER!$M$25</f>
        <v>0</v>
      </c>
      <c r="L11" s="129">
        <f t="shared" ref="L11" si="1">SUM(I11:K11)</f>
        <v>0</v>
      </c>
      <c r="M11" s="142">
        <f>FEVRIER!$E$25</f>
        <v>0</v>
      </c>
      <c r="O11" s="84">
        <v>44681</v>
      </c>
      <c r="R11" s="80" t="s">
        <v>55</v>
      </c>
      <c r="S11" s="81">
        <v>2</v>
      </c>
      <c r="T11" s="82" t="s">
        <v>45</v>
      </c>
      <c r="U11" s="124">
        <v>0.29166666666666669</v>
      </c>
    </row>
    <row r="12" spans="1:21" ht="18" customHeight="1" x14ac:dyDescent="0.25">
      <c r="A12" s="114" t="s">
        <v>14</v>
      </c>
      <c r="B12" s="97">
        <v>44620</v>
      </c>
      <c r="C12" s="126">
        <f ca="1">IF(NOW()&gt;=$B12,MARS!$E$33,)</f>
        <v>0</v>
      </c>
      <c r="D12" s="111">
        <f>MARS!$F$32</f>
        <v>0</v>
      </c>
      <c r="E12" s="112">
        <f>MARS!$G$32</f>
        <v>0</v>
      </c>
      <c r="F12" s="112">
        <f>MARS!$H$32</f>
        <v>0</v>
      </c>
      <c r="G12" s="112">
        <f>MARS!$I$32</f>
        <v>0</v>
      </c>
      <c r="H12" s="113">
        <f t="shared" ref="H12:H21" si="2">SUM(D12:G12)</f>
        <v>0</v>
      </c>
      <c r="I12" s="111">
        <f>MARS!$K$25</f>
        <v>0</v>
      </c>
      <c r="J12" s="112">
        <f>MARS!$L$25</f>
        <v>0</v>
      </c>
      <c r="K12" s="112">
        <f>MARS!$M$25</f>
        <v>0</v>
      </c>
      <c r="L12" s="129">
        <f t="shared" ref="L12:L21" si="3">SUM(I12:K12)</f>
        <v>0</v>
      </c>
      <c r="M12" s="142">
        <f>MARS!$E$25</f>
        <v>0</v>
      </c>
      <c r="O12" s="84">
        <v>44688</v>
      </c>
      <c r="R12" s="80" t="s">
        <v>55</v>
      </c>
      <c r="S12" s="81">
        <v>3</v>
      </c>
      <c r="T12" s="82" t="s">
        <v>46</v>
      </c>
      <c r="U12" s="124">
        <v>0.14583333333333334</v>
      </c>
    </row>
    <row r="13" spans="1:21" ht="18.75" customHeight="1" x14ac:dyDescent="0.25">
      <c r="A13" s="114" t="s">
        <v>15</v>
      </c>
      <c r="B13" s="97">
        <v>44651</v>
      </c>
      <c r="C13" s="126">
        <f ca="1">IF(NOW()&gt;=$B13,AVRIL!$E$33,)</f>
        <v>0</v>
      </c>
      <c r="D13" s="111">
        <f>AVRIL!$F$32</f>
        <v>0</v>
      </c>
      <c r="E13" s="112">
        <f>AVRIL!$G$32</f>
        <v>0</v>
      </c>
      <c r="F13" s="112">
        <f>AVRIL!$H$32</f>
        <v>0</v>
      </c>
      <c r="G13" s="112">
        <f>AVRIL!$I$32</f>
        <v>0</v>
      </c>
      <c r="H13" s="113">
        <f t="shared" si="2"/>
        <v>0</v>
      </c>
      <c r="I13" s="111">
        <f>AVRIL!$K$25</f>
        <v>0</v>
      </c>
      <c r="J13" s="112">
        <f>AVRIL!$L$25</f>
        <v>0</v>
      </c>
      <c r="K13" s="112">
        <f>AVRIL!$M$25</f>
        <v>0</v>
      </c>
      <c r="L13" s="129">
        <f t="shared" si="3"/>
        <v>0</v>
      </c>
      <c r="M13" s="142">
        <f>AVRIL!$E$25</f>
        <v>0</v>
      </c>
      <c r="O13" s="84">
        <v>44694</v>
      </c>
      <c r="R13" s="80" t="s">
        <v>55</v>
      </c>
      <c r="S13" s="81">
        <v>4</v>
      </c>
      <c r="T13" s="82" t="s">
        <v>47</v>
      </c>
      <c r="U13" s="124">
        <v>0.14583333333333334</v>
      </c>
    </row>
    <row r="14" spans="1:21" ht="18" customHeight="1" x14ac:dyDescent="0.25">
      <c r="A14" s="114" t="s">
        <v>16</v>
      </c>
      <c r="B14" s="97">
        <v>44681</v>
      </c>
      <c r="C14" s="126">
        <f ca="1">IF(NOW()&gt;=$B14,MAI!$E$33,)</f>
        <v>0</v>
      </c>
      <c r="D14" s="111">
        <f>MAI!$F$32</f>
        <v>0</v>
      </c>
      <c r="E14" s="112">
        <f>MAI!$G$32</f>
        <v>0</v>
      </c>
      <c r="F14" s="112">
        <f>MAI!$H$32</f>
        <v>0</v>
      </c>
      <c r="G14" s="112">
        <f>MAI!$I$32</f>
        <v>0</v>
      </c>
      <c r="H14" s="113">
        <f t="shared" si="2"/>
        <v>0</v>
      </c>
      <c r="I14" s="111">
        <f>MAI!$K$25</f>
        <v>0</v>
      </c>
      <c r="J14" s="112">
        <f>MAI!$L$25</f>
        <v>0</v>
      </c>
      <c r="K14" s="112">
        <f>MAI!$M$25</f>
        <v>0</v>
      </c>
      <c r="L14" s="129">
        <f t="shared" si="3"/>
        <v>0</v>
      </c>
      <c r="M14" s="142">
        <f>MAI!$E$25</f>
        <v>0</v>
      </c>
      <c r="O14" s="84">
        <v>44705</v>
      </c>
      <c r="R14" s="80" t="s">
        <v>55</v>
      </c>
      <c r="S14" s="81">
        <v>5</v>
      </c>
      <c r="T14" s="82" t="s">
        <v>48</v>
      </c>
      <c r="U14" s="124">
        <v>0.14583333333333334</v>
      </c>
    </row>
    <row r="15" spans="1:21" ht="18" customHeight="1" thickBot="1" x14ac:dyDescent="0.3">
      <c r="A15" s="115" t="s">
        <v>17</v>
      </c>
      <c r="B15" s="97">
        <v>44712</v>
      </c>
      <c r="C15" s="127">
        <f ca="1">IF(NOW()&gt;=$B15,JUIN!$E$33,)</f>
        <v>0</v>
      </c>
      <c r="D15" s="111">
        <f>JUIN!$F$32</f>
        <v>0</v>
      </c>
      <c r="E15" s="112">
        <f>JUIN!$G$32</f>
        <v>0</v>
      </c>
      <c r="F15" s="112">
        <f>JUIN!$H$32</f>
        <v>0</v>
      </c>
      <c r="G15" s="112">
        <f>JUIN!$I$32</f>
        <v>0</v>
      </c>
      <c r="H15" s="113">
        <f t="shared" si="2"/>
        <v>0</v>
      </c>
      <c r="I15" s="111">
        <f>JUIN!$K$25</f>
        <v>0</v>
      </c>
      <c r="J15" s="112">
        <f>JUIN!$L$25</f>
        <v>0</v>
      </c>
      <c r="K15" s="112">
        <f>JUIN!$M$25</f>
        <v>0</v>
      </c>
      <c r="L15" s="129">
        <f t="shared" si="3"/>
        <v>0</v>
      </c>
      <c r="M15" s="142">
        <f>JUIN!$E$25</f>
        <v>0</v>
      </c>
      <c r="O15" s="84">
        <v>44755</v>
      </c>
      <c r="P15" s="147"/>
      <c r="R15" s="80" t="s">
        <v>55</v>
      </c>
      <c r="S15" s="81">
        <v>6</v>
      </c>
      <c r="T15" s="82" t="s">
        <v>49</v>
      </c>
      <c r="U15" s="124">
        <v>8.3333333333333329E-2</v>
      </c>
    </row>
    <row r="16" spans="1:21" ht="18" customHeight="1" x14ac:dyDescent="0.25">
      <c r="A16" s="115" t="s">
        <v>18</v>
      </c>
      <c r="B16" s="98">
        <v>44742</v>
      </c>
      <c r="C16" s="127">
        <f ca="1">IF(NOW()&gt;=$B16,JUILLET!$E$33,)</f>
        <v>0</v>
      </c>
      <c r="D16" s="111">
        <f>JUILLET!$F$32</f>
        <v>0</v>
      </c>
      <c r="E16" s="112">
        <f>JUILLET!$G$32</f>
        <v>0</v>
      </c>
      <c r="F16" s="112">
        <f>JUILLET!$H$32</f>
        <v>0</v>
      </c>
      <c r="G16" s="112">
        <f>JUILLET!$I$32</f>
        <v>0</v>
      </c>
      <c r="H16" s="113">
        <f t="shared" si="2"/>
        <v>0</v>
      </c>
      <c r="I16" s="111">
        <f>JUILLET!$K$25</f>
        <v>0</v>
      </c>
      <c r="J16" s="112">
        <f>JUILLET!$L$25</f>
        <v>0</v>
      </c>
      <c r="K16" s="112">
        <f>JUILLET!$M$25</f>
        <v>0</v>
      </c>
      <c r="L16" s="129">
        <f t="shared" si="3"/>
        <v>0</v>
      </c>
      <c r="M16" s="142">
        <f>JUILLET!$E$25</f>
        <v>0</v>
      </c>
      <c r="O16" s="84">
        <v>44787</v>
      </c>
      <c r="P16" s="120">
        <v>7</v>
      </c>
      <c r="R16" s="80" t="s">
        <v>55</v>
      </c>
      <c r="S16" s="81">
        <v>7</v>
      </c>
      <c r="T16" s="82" t="s">
        <v>68</v>
      </c>
      <c r="U16" s="124">
        <v>0.65625</v>
      </c>
    </row>
    <row r="17" spans="1:23" ht="18" customHeight="1" x14ac:dyDescent="0.25">
      <c r="A17" s="114" t="s">
        <v>19</v>
      </c>
      <c r="B17" s="97">
        <v>44773</v>
      </c>
      <c r="C17" s="126">
        <f ca="1">IF(NOW()&gt;=$B17,AOUT!$E$33,)</f>
        <v>0</v>
      </c>
      <c r="D17" s="111">
        <f>AOUT!$F$32</f>
        <v>0</v>
      </c>
      <c r="E17" s="112">
        <f>AOUT!$G$32</f>
        <v>0</v>
      </c>
      <c r="F17" s="112">
        <f>AOUT!$H$32</f>
        <v>0</v>
      </c>
      <c r="G17" s="112">
        <f>AOUT!$I$32</f>
        <v>0</v>
      </c>
      <c r="H17" s="113">
        <f t="shared" si="2"/>
        <v>0</v>
      </c>
      <c r="I17" s="111">
        <f>AOUT!$K$25</f>
        <v>0</v>
      </c>
      <c r="J17" s="112">
        <f>AOUT!$L$25</f>
        <v>0</v>
      </c>
      <c r="K17" s="112">
        <f>AOUT!$M$25</f>
        <v>0</v>
      </c>
      <c r="L17" s="129">
        <f t="shared" si="3"/>
        <v>0</v>
      </c>
      <c r="M17" s="142">
        <f>AOUT!$E$25</f>
        <v>0</v>
      </c>
      <c r="O17" s="84">
        <v>44865</v>
      </c>
      <c r="P17" s="121">
        <v>7</v>
      </c>
      <c r="R17" s="80" t="s">
        <v>55</v>
      </c>
      <c r="S17" s="81">
        <v>8</v>
      </c>
      <c r="T17" s="82" t="s">
        <v>63</v>
      </c>
      <c r="U17" s="124">
        <v>0.4375</v>
      </c>
    </row>
    <row r="18" spans="1:23" ht="18" customHeight="1" x14ac:dyDescent="0.25">
      <c r="A18" s="114" t="s">
        <v>20</v>
      </c>
      <c r="B18" s="97">
        <v>44804</v>
      </c>
      <c r="C18" s="126">
        <f ca="1">IF(NOW()&gt;=$B18,SEPTEMBRE!$E$33,)</f>
        <v>0</v>
      </c>
      <c r="D18" s="111">
        <f>SEPTEMBRE!$F$32</f>
        <v>0</v>
      </c>
      <c r="E18" s="112">
        <f>SEPTEMBRE!$G$32</f>
        <v>0</v>
      </c>
      <c r="F18" s="112">
        <f>SEPTEMBRE!$H$32</f>
        <v>0</v>
      </c>
      <c r="G18" s="112">
        <f>SEPTEMBRE!$I$32</f>
        <v>0</v>
      </c>
      <c r="H18" s="113">
        <f t="shared" si="2"/>
        <v>0</v>
      </c>
      <c r="I18" s="111">
        <f>SEPTEMBRE!$K$25</f>
        <v>0</v>
      </c>
      <c r="J18" s="112">
        <f>SEPTEMBRE!$L$25</f>
        <v>0</v>
      </c>
      <c r="K18" s="112">
        <f>SEPTEMBRE!$M$25</f>
        <v>0</v>
      </c>
      <c r="L18" s="129">
        <f t="shared" si="3"/>
        <v>0</v>
      </c>
      <c r="M18" s="142">
        <f>SEPTEMBRE!$E$25</f>
        <v>0</v>
      </c>
      <c r="O18" s="84">
        <v>44875</v>
      </c>
      <c r="P18" s="121">
        <v>7</v>
      </c>
      <c r="R18" s="80" t="s">
        <v>55</v>
      </c>
      <c r="S18" s="81">
        <v>9</v>
      </c>
      <c r="T18" s="82" t="s">
        <v>64</v>
      </c>
      <c r="U18" s="124">
        <v>0.21875</v>
      </c>
    </row>
    <row r="19" spans="1:23" ht="18" customHeight="1" thickBot="1" x14ac:dyDescent="0.3">
      <c r="A19" s="115" t="s">
        <v>21</v>
      </c>
      <c r="B19" s="97">
        <v>44834</v>
      </c>
      <c r="C19" s="127">
        <f ca="1">IF(NOW()&gt;=$B19,OCTOBRE!$E$33,)</f>
        <v>0</v>
      </c>
      <c r="D19" s="111">
        <f>OCTOBRE!$F$32</f>
        <v>0</v>
      </c>
      <c r="E19" s="112">
        <f>OCTOBRE!$G$32</f>
        <v>0</v>
      </c>
      <c r="F19" s="112">
        <f>OCTOBRE!$H$32</f>
        <v>0</v>
      </c>
      <c r="G19" s="112">
        <f>OCTOBRE!$I$32</f>
        <v>0</v>
      </c>
      <c r="H19" s="113">
        <f t="shared" si="2"/>
        <v>0</v>
      </c>
      <c r="I19" s="111">
        <f>OCTOBRE!$K$25</f>
        <v>0</v>
      </c>
      <c r="J19" s="112">
        <f>OCTOBRE!$L$25</f>
        <v>0</v>
      </c>
      <c r="K19" s="112">
        <f>OCTOBRE!$M$25</f>
        <v>0</v>
      </c>
      <c r="L19" s="129">
        <f t="shared" si="3"/>
        <v>0</v>
      </c>
      <c r="M19" s="142">
        <f>OCTOBRE!$E$25</f>
        <v>0</v>
      </c>
      <c r="O19" s="93">
        <v>44919</v>
      </c>
      <c r="P19" s="121">
        <v>7</v>
      </c>
      <c r="R19" s="80" t="s">
        <v>55</v>
      </c>
      <c r="S19" s="81">
        <v>10</v>
      </c>
      <c r="T19" s="82" t="s">
        <v>65</v>
      </c>
      <c r="U19" s="124">
        <v>0.21875</v>
      </c>
    </row>
    <row r="20" spans="1:23" ht="18" customHeight="1" thickBot="1" x14ac:dyDescent="0.3">
      <c r="A20" s="115" t="s">
        <v>22</v>
      </c>
      <c r="B20" s="98">
        <v>44865</v>
      </c>
      <c r="C20" s="127">
        <f ca="1">IF(NOW()&gt;=$B20,NOVEMBRE!$E$33,)</f>
        <v>0</v>
      </c>
      <c r="D20" s="111">
        <f>NOVEMBRE!$F$32</f>
        <v>0</v>
      </c>
      <c r="E20" s="112">
        <f>NOVEMBRE!$G$32</f>
        <v>0</v>
      </c>
      <c r="F20" s="112">
        <f>NOVEMBRE!$H$32</f>
        <v>0</v>
      </c>
      <c r="G20" s="112">
        <f>NOVEMBRE!$I$32</f>
        <v>0</v>
      </c>
      <c r="H20" s="113">
        <f t="shared" si="2"/>
        <v>0</v>
      </c>
      <c r="I20" s="111">
        <f>NOVEMBRE!$K$25</f>
        <v>0</v>
      </c>
      <c r="J20" s="112">
        <f>NOVEMBRE!$L$25</f>
        <v>0</v>
      </c>
      <c r="K20" s="112">
        <f>NOVEMBRE!$M$25</f>
        <v>0</v>
      </c>
      <c r="L20" s="129">
        <f t="shared" si="3"/>
        <v>0</v>
      </c>
      <c r="M20" s="142">
        <f>NOVEMBRE!$E$25</f>
        <v>0</v>
      </c>
      <c r="O20" s="94"/>
      <c r="P20" s="121">
        <v>7</v>
      </c>
      <c r="R20" s="80" t="s">
        <v>55</v>
      </c>
      <c r="S20" s="81">
        <v>11</v>
      </c>
      <c r="T20" s="82" t="s">
        <v>66</v>
      </c>
      <c r="U20" s="124">
        <v>0.21875</v>
      </c>
    </row>
    <row r="21" spans="1:23" ht="18" customHeight="1" thickBot="1" x14ac:dyDescent="0.3">
      <c r="A21" s="116" t="s">
        <v>23</v>
      </c>
      <c r="B21" s="99">
        <v>44895</v>
      </c>
      <c r="C21" s="128">
        <f ca="1">IF(NOW()&gt;=$B21,DECEMBRE!$E$33,)</f>
        <v>0</v>
      </c>
      <c r="D21" s="111">
        <f>DECEMBRE!$F$32</f>
        <v>0</v>
      </c>
      <c r="E21" s="112">
        <f>DECEMBRE!$G$32</f>
        <v>0</v>
      </c>
      <c r="F21" s="112">
        <f>DECEMBRE!$H$32</f>
        <v>0</v>
      </c>
      <c r="G21" s="112">
        <f>DECEMBRE!$I$32</f>
        <v>0</v>
      </c>
      <c r="H21" s="113">
        <f t="shared" si="2"/>
        <v>0</v>
      </c>
      <c r="I21" s="117">
        <f>DECEMBRE!$K$25</f>
        <v>0</v>
      </c>
      <c r="J21" s="118">
        <f>DECEMBRE!$L$25</f>
        <v>0</v>
      </c>
      <c r="K21" s="118">
        <f>DECEMBRE!$M$25</f>
        <v>0</v>
      </c>
      <c r="L21" s="130">
        <f t="shared" si="3"/>
        <v>0</v>
      </c>
      <c r="M21" s="143">
        <f>DECEMBRE!$E$25</f>
        <v>0</v>
      </c>
      <c r="O21" s="4" t="s">
        <v>5</v>
      </c>
      <c r="P21" s="121">
        <v>7</v>
      </c>
      <c r="R21" s="85" t="s">
        <v>55</v>
      </c>
      <c r="S21" s="86">
        <v>12</v>
      </c>
      <c r="T21" s="87" t="s">
        <v>67</v>
      </c>
      <c r="U21" s="125">
        <v>0.125</v>
      </c>
      <c r="W21" s="11"/>
    </row>
    <row r="22" spans="1:23" ht="18" customHeight="1" thickBot="1" x14ac:dyDescent="0.3">
      <c r="A22" s="90"/>
      <c r="B22" s="105" t="s">
        <v>62</v>
      </c>
      <c r="C22" s="134">
        <f>DECEMBRE!$E$33</f>
        <v>0</v>
      </c>
      <c r="D22" s="91">
        <f t="shared" ref="D22:L22" si="4">SUM(D10:D21)</f>
        <v>0</v>
      </c>
      <c r="E22" s="92">
        <f t="shared" si="4"/>
        <v>0</v>
      </c>
      <c r="F22" s="92">
        <f t="shared" si="4"/>
        <v>0</v>
      </c>
      <c r="G22" s="92">
        <f t="shared" si="4"/>
        <v>0</v>
      </c>
      <c r="H22" s="168">
        <f t="shared" si="4"/>
        <v>0</v>
      </c>
      <c r="I22" s="91">
        <f t="shared" si="4"/>
        <v>0</v>
      </c>
      <c r="J22" s="92">
        <f t="shared" si="4"/>
        <v>0</v>
      </c>
      <c r="K22" s="92">
        <f t="shared" si="4"/>
        <v>0</v>
      </c>
      <c r="L22" s="168">
        <f t="shared" si="4"/>
        <v>0</v>
      </c>
      <c r="M22" s="144"/>
      <c r="O22" s="102" t="s">
        <v>56</v>
      </c>
      <c r="P22" s="121">
        <v>7</v>
      </c>
      <c r="R22" s="77" t="s">
        <v>54</v>
      </c>
      <c r="S22" s="78">
        <v>13</v>
      </c>
      <c r="T22" s="79" t="s">
        <v>81</v>
      </c>
      <c r="U22" s="123"/>
      <c r="W22" s="11"/>
    </row>
    <row r="23" spans="1:23" ht="18" customHeight="1" thickBot="1" x14ac:dyDescent="0.3">
      <c r="A23" s="136"/>
      <c r="B23" s="137"/>
      <c r="C23" s="138"/>
      <c r="D23" s="138"/>
      <c r="E23" s="139"/>
      <c r="F23" s="139"/>
      <c r="G23" s="139"/>
      <c r="H23" s="192" t="s">
        <v>53</v>
      </c>
      <c r="I23" s="193"/>
      <c r="J23" s="193"/>
      <c r="K23" s="193"/>
      <c r="L23" s="193"/>
      <c r="M23" s="140">
        <f>SUM(M10:M21)</f>
        <v>0</v>
      </c>
      <c r="O23" s="103" t="s">
        <v>57</v>
      </c>
      <c r="P23" s="121">
        <v>7</v>
      </c>
      <c r="R23" s="80" t="s">
        <v>54</v>
      </c>
      <c r="S23" s="81">
        <v>14</v>
      </c>
      <c r="T23" s="82" t="s">
        <v>82</v>
      </c>
      <c r="U23" s="124"/>
      <c r="W23" s="11"/>
    </row>
    <row r="24" spans="1:23" ht="18" customHeight="1" x14ac:dyDescent="0.25">
      <c r="A24" s="138"/>
      <c r="B24" s="138"/>
      <c r="C24" s="145" t="s">
        <v>25</v>
      </c>
      <c r="D24" s="100">
        <v>1</v>
      </c>
      <c r="E24" s="100">
        <v>1</v>
      </c>
      <c r="F24" s="146">
        <v>1.6666666670000001</v>
      </c>
      <c r="G24" s="146">
        <v>2</v>
      </c>
      <c r="H24" s="101"/>
      <c r="I24" s="100" t="s">
        <v>52</v>
      </c>
      <c r="J24" s="146">
        <v>1.6666666670000001</v>
      </c>
      <c r="K24" s="146">
        <v>2</v>
      </c>
      <c r="L24" s="138"/>
      <c r="M24" s="138"/>
      <c r="O24" s="103" t="s">
        <v>58</v>
      </c>
      <c r="P24" s="121">
        <v>7</v>
      </c>
      <c r="R24" s="80" t="s">
        <v>54</v>
      </c>
      <c r="S24" s="81">
        <v>15</v>
      </c>
      <c r="T24" s="82" t="s">
        <v>83</v>
      </c>
      <c r="U24" s="124"/>
      <c r="W24" s="11"/>
    </row>
    <row r="25" spans="1:23" ht="18" customHeight="1" x14ac:dyDescent="0.25">
      <c r="G25" s="3"/>
      <c r="H25" s="3"/>
      <c r="I25" s="3"/>
      <c r="J25" s="3"/>
      <c r="K25" s="3"/>
      <c r="O25" s="103" t="s">
        <v>59</v>
      </c>
      <c r="P25" s="121">
        <v>7</v>
      </c>
      <c r="R25" s="80" t="s">
        <v>54</v>
      </c>
      <c r="S25" s="81">
        <v>16</v>
      </c>
      <c r="T25" s="82" t="s">
        <v>84</v>
      </c>
      <c r="U25" s="124"/>
      <c r="W25" s="11"/>
    </row>
    <row r="26" spans="1:23" ht="18" customHeight="1" thickBot="1" x14ac:dyDescent="0.3">
      <c r="O26" s="104" t="s">
        <v>27</v>
      </c>
      <c r="P26" s="122">
        <v>7</v>
      </c>
      <c r="R26" s="80" t="s">
        <v>54</v>
      </c>
      <c r="S26" s="81">
        <v>17</v>
      </c>
      <c r="T26" s="82" t="s">
        <v>85</v>
      </c>
      <c r="U26" s="124"/>
    </row>
    <row r="27" spans="1:23" ht="18" customHeight="1" thickBot="1" x14ac:dyDescent="0.3">
      <c r="R27" s="80" t="s">
        <v>54</v>
      </c>
      <c r="S27" s="81">
        <v>18</v>
      </c>
      <c r="T27" s="82" t="s">
        <v>86</v>
      </c>
      <c r="U27" s="124"/>
    </row>
    <row r="28" spans="1:23" ht="18" customHeight="1" thickBot="1" x14ac:dyDescent="0.3">
      <c r="O28" s="83" t="s">
        <v>41</v>
      </c>
      <c r="R28" s="80" t="s">
        <v>54</v>
      </c>
      <c r="S28" s="81">
        <v>19</v>
      </c>
      <c r="T28" s="82" t="s">
        <v>69</v>
      </c>
      <c r="U28" s="124"/>
    </row>
    <row r="29" spans="1:23" ht="18" customHeight="1" x14ac:dyDescent="0.25">
      <c r="O29" s="88" t="s">
        <v>42</v>
      </c>
      <c r="R29" s="80" t="s">
        <v>54</v>
      </c>
      <c r="S29" s="81">
        <v>20</v>
      </c>
      <c r="T29" s="82" t="s">
        <v>73</v>
      </c>
      <c r="U29" s="124"/>
    </row>
    <row r="30" spans="1:23" ht="18" customHeight="1" thickBot="1" x14ac:dyDescent="0.3">
      <c r="O30" s="89" t="s">
        <v>43</v>
      </c>
      <c r="R30" s="80" t="s">
        <v>54</v>
      </c>
      <c r="S30" s="81">
        <v>21</v>
      </c>
      <c r="T30" s="82" t="s">
        <v>74</v>
      </c>
      <c r="U30" s="124"/>
    </row>
    <row r="31" spans="1:23" x14ac:dyDescent="0.25">
      <c r="R31" s="80" t="s">
        <v>54</v>
      </c>
      <c r="S31" s="81">
        <v>22</v>
      </c>
      <c r="T31" s="82" t="s">
        <v>70</v>
      </c>
      <c r="U31" s="124"/>
    </row>
    <row r="32" spans="1:23" x14ac:dyDescent="0.25">
      <c r="R32" s="80" t="s">
        <v>54</v>
      </c>
      <c r="S32" s="81">
        <v>23</v>
      </c>
      <c r="T32" s="82" t="s">
        <v>71</v>
      </c>
      <c r="U32" s="124"/>
    </row>
    <row r="33" spans="18:21" x14ac:dyDescent="0.25">
      <c r="R33" s="80" t="s">
        <v>54</v>
      </c>
      <c r="S33" s="81">
        <v>24</v>
      </c>
      <c r="T33" s="82" t="s">
        <v>72</v>
      </c>
      <c r="U33" s="124"/>
    </row>
    <row r="34" spans="18:21" x14ac:dyDescent="0.25">
      <c r="R34" s="80" t="s">
        <v>54</v>
      </c>
      <c r="S34" s="81">
        <v>25</v>
      </c>
      <c r="T34" s="82" t="s">
        <v>75</v>
      </c>
      <c r="U34" s="124"/>
    </row>
    <row r="35" spans="18:21" x14ac:dyDescent="0.25">
      <c r="R35" s="80" t="s">
        <v>54</v>
      </c>
      <c r="S35" s="81">
        <v>26</v>
      </c>
      <c r="T35" s="82" t="s">
        <v>76</v>
      </c>
      <c r="U35" s="124"/>
    </row>
    <row r="36" spans="18:21" x14ac:dyDescent="0.25">
      <c r="R36" s="80" t="s">
        <v>54</v>
      </c>
      <c r="S36" s="81">
        <v>27</v>
      </c>
      <c r="T36" s="82" t="s">
        <v>77</v>
      </c>
      <c r="U36" s="124"/>
    </row>
    <row r="37" spans="18:21" x14ac:dyDescent="0.25">
      <c r="R37" s="80" t="s">
        <v>54</v>
      </c>
      <c r="S37" s="81">
        <v>28</v>
      </c>
      <c r="T37" s="82" t="s">
        <v>78</v>
      </c>
      <c r="U37" s="124"/>
    </row>
    <row r="38" spans="18:21" x14ac:dyDescent="0.25">
      <c r="R38" s="80" t="s">
        <v>54</v>
      </c>
      <c r="S38" s="81">
        <v>29</v>
      </c>
      <c r="T38" s="82" t="s">
        <v>79</v>
      </c>
      <c r="U38" s="124"/>
    </row>
    <row r="39" spans="18:21" x14ac:dyDescent="0.25">
      <c r="R39" s="80" t="s">
        <v>54</v>
      </c>
      <c r="S39" s="81">
        <v>30</v>
      </c>
      <c r="T39" s="82" t="s">
        <v>80</v>
      </c>
      <c r="U39" s="124"/>
    </row>
    <row r="40" spans="18:21" x14ac:dyDescent="0.25">
      <c r="R40" s="80" t="s">
        <v>54</v>
      </c>
      <c r="S40" s="81">
        <v>31</v>
      </c>
      <c r="T40" s="82" t="s">
        <v>87</v>
      </c>
      <c r="U40" s="124"/>
    </row>
    <row r="41" spans="18:21" x14ac:dyDescent="0.25">
      <c r="R41" s="80" t="s">
        <v>54</v>
      </c>
      <c r="S41" s="81">
        <v>32</v>
      </c>
      <c r="T41" s="82" t="s">
        <v>88</v>
      </c>
      <c r="U41" s="124"/>
    </row>
    <row r="42" spans="18:21" x14ac:dyDescent="0.25">
      <c r="R42" s="80" t="s">
        <v>54</v>
      </c>
      <c r="S42" s="81">
        <v>33</v>
      </c>
      <c r="T42" s="82" t="s">
        <v>89</v>
      </c>
      <c r="U42" s="124"/>
    </row>
    <row r="43" spans="18:21" x14ac:dyDescent="0.25">
      <c r="R43" s="80" t="s">
        <v>54</v>
      </c>
      <c r="S43" s="81">
        <v>34</v>
      </c>
      <c r="T43" s="82" t="s">
        <v>90</v>
      </c>
      <c r="U43" s="124"/>
    </row>
    <row r="44" spans="18:21" x14ac:dyDescent="0.25">
      <c r="R44" s="80" t="s">
        <v>54</v>
      </c>
      <c r="S44" s="81">
        <v>35</v>
      </c>
      <c r="T44" s="82" t="s">
        <v>91</v>
      </c>
      <c r="U44" s="124"/>
    </row>
    <row r="45" spans="18:21" x14ac:dyDescent="0.25">
      <c r="R45" s="80" t="s">
        <v>54</v>
      </c>
      <c r="S45" s="81">
        <v>36</v>
      </c>
      <c r="T45" s="82" t="s">
        <v>92</v>
      </c>
      <c r="U45" s="124"/>
    </row>
    <row r="46" spans="18:21" x14ac:dyDescent="0.25">
      <c r="R46" s="80" t="s">
        <v>54</v>
      </c>
      <c r="S46" s="81">
        <v>37</v>
      </c>
      <c r="T46" s="82" t="s">
        <v>93</v>
      </c>
      <c r="U46" s="124"/>
    </row>
    <row r="47" spans="18:21" x14ac:dyDescent="0.25">
      <c r="R47" s="80" t="s">
        <v>54</v>
      </c>
      <c r="S47" s="81">
        <v>38</v>
      </c>
      <c r="T47" s="82" t="s">
        <v>94</v>
      </c>
      <c r="U47" s="124"/>
    </row>
    <row r="48" spans="18:21" x14ac:dyDescent="0.25">
      <c r="R48" s="80" t="s">
        <v>54</v>
      </c>
      <c r="S48" s="81">
        <v>39</v>
      </c>
      <c r="T48" s="82" t="s">
        <v>95</v>
      </c>
      <c r="U48" s="124"/>
    </row>
    <row r="49" spans="18:21" x14ac:dyDescent="0.25">
      <c r="R49" s="80" t="s">
        <v>54</v>
      </c>
      <c r="S49" s="81">
        <v>40</v>
      </c>
      <c r="T49" s="82" t="s">
        <v>96</v>
      </c>
      <c r="U49" s="124"/>
    </row>
    <row r="50" spans="18:21" x14ac:dyDescent="0.25">
      <c r="R50" s="80" t="s">
        <v>54</v>
      </c>
      <c r="S50" s="81">
        <v>41</v>
      </c>
      <c r="T50" s="82" t="s">
        <v>97</v>
      </c>
      <c r="U50" s="124"/>
    </row>
    <row r="51" spans="18:21" ht="15.75" thickBot="1" x14ac:dyDescent="0.3">
      <c r="R51" s="85" t="s">
        <v>54</v>
      </c>
      <c r="S51" s="86">
        <v>42</v>
      </c>
      <c r="T51" s="87" t="s">
        <v>98</v>
      </c>
      <c r="U51" s="125"/>
    </row>
  </sheetData>
  <sheetProtection algorithmName="SHA-512" hashValue="YlJvcb87KstNB+VNkKOyhGu00rSFAEFZ/1C6HwnqUZ2Clpi1Lw2Ic1vXnqM0CsdI5zbDg8d7wlvuTYMnVDp+YQ==" saltValue="DJ9lf4iuzAm1CXYqG1le+g==" spinCount="100000" sheet="1" formatCells="0" selectLockedCells="1"/>
  <mergeCells count="20">
    <mergeCell ref="C2:K2"/>
    <mergeCell ref="F5:J5"/>
    <mergeCell ref="R8:U8"/>
    <mergeCell ref="B5:D5"/>
    <mergeCell ref="H23:L23"/>
    <mergeCell ref="M8:M9"/>
    <mergeCell ref="A7:A9"/>
    <mergeCell ref="D7:H7"/>
    <mergeCell ref="I7:L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/>
  <pageMargins left="0.78740157480314965" right="0.78740157480314965" top="0.78740157480314965" bottom="0.78740157480314965" header="0" footer="0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C1BA-89BB-4187-ACEE-DE475354E89A}">
  <sheetPr>
    <pageSetUpPr fitToPage="1"/>
  </sheetPr>
  <dimension ref="A1:U38"/>
  <sheetViews>
    <sheetView zoomScaleNormal="100" workbookViewId="0">
      <selection activeCell="D19" sqref="D19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ANNEE!$A$10 &amp;" "&amp;ANNEE!$G$3</f>
        <v>JANVIER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ANNEE!$C$7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49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>LEFT(O27,1)</f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>LEFT(O28,1)</f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GuvGSoPyHwYzuwo7MrryADu5wT7aZnPE4vgObMyeumDHBL6ymQURNoFrACUYDEUOpMVwJVvR51ailNJ4BVpexQ==" saltValue="jO9tqo5petbubX+Ddie1yg==" spinCount="100000" sheet="1" selectLockedCells="1"/>
  <mergeCells count="44">
    <mergeCell ref="G1:J1"/>
    <mergeCell ref="E3:E4"/>
    <mergeCell ref="J3:J4"/>
    <mergeCell ref="K2:N2"/>
    <mergeCell ref="F2:J2"/>
    <mergeCell ref="K1:O1"/>
    <mergeCell ref="A2:A4"/>
    <mergeCell ref="B2:C2"/>
    <mergeCell ref="B3:B4"/>
    <mergeCell ref="C3:C4"/>
    <mergeCell ref="A1:F1"/>
    <mergeCell ref="K26:N26"/>
    <mergeCell ref="D26:E26"/>
    <mergeCell ref="D29:E29"/>
    <mergeCell ref="N3:N4"/>
    <mergeCell ref="M3:M4"/>
    <mergeCell ref="F3:F4"/>
    <mergeCell ref="G3:G4"/>
    <mergeCell ref="H3:H4"/>
    <mergeCell ref="L3:L4"/>
    <mergeCell ref="I3:I4"/>
    <mergeCell ref="K3:K4"/>
    <mergeCell ref="F26:J26"/>
    <mergeCell ref="A25:D25"/>
    <mergeCell ref="A26:A31"/>
    <mergeCell ref="D3:D4"/>
    <mergeCell ref="D30:E30"/>
    <mergeCell ref="D27:E27"/>
    <mergeCell ref="D28:E28"/>
    <mergeCell ref="L27:N27"/>
    <mergeCell ref="L28:N28"/>
    <mergeCell ref="L29:N29"/>
    <mergeCell ref="G27:J27"/>
    <mergeCell ref="G28:J28"/>
    <mergeCell ref="E36:I36"/>
    <mergeCell ref="J36:N36"/>
    <mergeCell ref="G29:J29"/>
    <mergeCell ref="G30:J30"/>
    <mergeCell ref="G31:J31"/>
    <mergeCell ref="E35:I35"/>
    <mergeCell ref="J35:N35"/>
    <mergeCell ref="L30:N30"/>
    <mergeCell ref="L31:N31"/>
    <mergeCell ref="D31:E31"/>
  </mergeCells>
  <conditionalFormatting sqref="A5:O24">
    <cfRule type="expression" dxfId="155" priority="30" stopIfTrue="1">
      <formula>$Q5=7</formula>
    </cfRule>
    <cfRule type="expression" dxfId="154" priority="31" stopIfTrue="1">
      <formula>$Q5=6</formula>
    </cfRule>
  </conditionalFormatting>
  <conditionalFormatting sqref="B27:O31">
    <cfRule type="expression" dxfId="153" priority="10" stopIfTrue="1">
      <formula>AND($Q27&gt;12,$F27="oui")</formula>
    </cfRule>
    <cfRule type="expression" dxfId="152" priority="13" stopIfTrue="1">
      <formula>AND($F27&lt;&gt;"",$F27=$K27)</formula>
    </cfRule>
  </conditionalFormatting>
  <conditionalFormatting sqref="E5:E24">
    <cfRule type="cellIs" dxfId="151" priority="4" operator="lessThan">
      <formula>$J5+$N5-0.00000001</formula>
    </cfRule>
  </conditionalFormatting>
  <conditionalFormatting sqref="E27:O31">
    <cfRule type="expression" dxfId="150" priority="26">
      <formula>$S27="E"</formula>
    </cfRule>
  </conditionalFormatting>
  <conditionalFormatting sqref="F5:F24">
    <cfRule type="expression" dxfId="149" priority="8" stopIfTrue="1">
      <formula>$T5&gt;$T$4</formula>
    </cfRule>
  </conditionalFormatting>
  <conditionalFormatting sqref="F5:G24">
    <cfRule type="expression" dxfId="148" priority="6" stopIfTrue="1">
      <formula>AND(OR($F5&gt;0,$G5&gt;0),$Q5=7)</formula>
    </cfRule>
  </conditionalFormatting>
  <conditionalFormatting sqref="F5:O24">
    <cfRule type="expression" dxfId="147" priority="25">
      <formula>$S5="E"</formula>
    </cfRule>
  </conditionalFormatting>
  <conditionalFormatting sqref="J25">
    <cfRule type="cellIs" dxfId="146" priority="1" operator="greaterThan">
      <formula>$T$25</formula>
    </cfRule>
  </conditionalFormatting>
  <conditionalFormatting sqref="K5:K24">
    <cfRule type="expression" dxfId="145" priority="5" stopIfTrue="1">
      <formula>AND($K5&gt;0,$Q5=7)</formula>
    </cfRule>
  </conditionalFormatting>
  <conditionalFormatting sqref="N25">
    <cfRule type="cellIs" dxfId="144" priority="2" operator="greaterThan">
      <formula>$T$25</formula>
    </cfRule>
  </conditionalFormatting>
  <conditionalFormatting sqref="O5:O24">
    <cfRule type="expression" dxfId="143" priority="24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18EA1AFD-15E1-46CB-AEAA-7CA626254EFB}">
          <x14:formula1>
            <xm:f>ANNEE!$T$10:$T$51</xm:f>
          </x14:formula1>
          <xm:sqref>D27:E31</xm:sqref>
        </x14:dataValidation>
        <x14:dataValidation type="list" allowBlank="1" showInputMessage="1" showErrorMessage="1" xr:uid="{0E973DEA-96D4-4616-9441-D28F6070A76B}">
          <x14:formula1>
            <xm:f>ANNEE!$O$29:$O$30</xm:f>
          </x14:formula1>
          <xm:sqref>F27:F31 K27:K31</xm:sqref>
        </x14:dataValidation>
        <x14:dataValidation type="list" allowBlank="1" xr:uid="{BC4E747C-EDB0-4A9F-A8DD-CF87D17199FF}">
          <x14:formula1>
            <xm:f>ANNEE!$O$22:O$26</xm:f>
          </x14:formula1>
          <xm:sqref>O5:O31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D955-B343-40AB-B289-A508DE78DFFC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ANNEE!$A$11 &amp;" "&amp;ANNEE!$G$3</f>
        <v>FEVRIER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JANVIER!$E$33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Ha339boLC+CdimU5l7Ok2CjQTP3AAeku+51fwA9Ue26CRQx/Gyn39JeejIYEyZ9ixg+8aSKdT5k4eCvUlxqw2w==" saltValue="QlP6Yw5K4ggs887hX+lUMw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142" priority="16" stopIfTrue="1">
      <formula>$Q5=7</formula>
    </cfRule>
    <cfRule type="expression" dxfId="141" priority="17" stopIfTrue="1">
      <formula>$Q5=6</formula>
    </cfRule>
  </conditionalFormatting>
  <conditionalFormatting sqref="B27:O31">
    <cfRule type="expression" dxfId="140" priority="9" stopIfTrue="1">
      <formula>AND($Q27&gt;12,$F27="oui")</formula>
    </cfRule>
    <cfRule type="expression" dxfId="139" priority="10" stopIfTrue="1">
      <formula>AND($F27&lt;&gt;"",$F27=$K27)</formula>
    </cfRule>
  </conditionalFormatting>
  <conditionalFormatting sqref="E5:E24">
    <cfRule type="cellIs" dxfId="138" priority="3" operator="lessThan">
      <formula>$J5+$N5-0.00000001</formula>
    </cfRule>
  </conditionalFormatting>
  <conditionalFormatting sqref="E27:O31">
    <cfRule type="expression" dxfId="137" priority="15">
      <formula>$S27="E"</formula>
    </cfRule>
  </conditionalFormatting>
  <conditionalFormatting sqref="F5:F24">
    <cfRule type="expression" dxfId="136" priority="6" stopIfTrue="1">
      <formula>$T5&gt;$T$4</formula>
    </cfRule>
  </conditionalFormatting>
  <conditionalFormatting sqref="F5:G24">
    <cfRule type="expression" dxfId="135" priority="5" stopIfTrue="1">
      <formula>AND(OR($F5&gt;0,$G5&gt;0),$Q5=7)</formula>
    </cfRule>
  </conditionalFormatting>
  <conditionalFormatting sqref="F5:O24">
    <cfRule type="expression" dxfId="134" priority="13">
      <formula>$S5="E"</formula>
    </cfRule>
  </conditionalFormatting>
  <conditionalFormatting sqref="J25">
    <cfRule type="cellIs" dxfId="133" priority="1" operator="greaterThan">
      <formula>$T$25</formula>
    </cfRule>
  </conditionalFormatting>
  <conditionalFormatting sqref="K5:K24">
    <cfRule type="expression" dxfId="132" priority="4" stopIfTrue="1">
      <formula>AND($K5&gt;0,$Q5=7)</formula>
    </cfRule>
  </conditionalFormatting>
  <conditionalFormatting sqref="N25">
    <cfRule type="cellIs" dxfId="131" priority="2" operator="greaterThan">
      <formula>$T$25</formula>
    </cfRule>
  </conditionalFormatting>
  <conditionalFormatting sqref="O5:O24">
    <cfRule type="expression" dxfId="130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246745B6-B982-47D5-9C13-9D9BCD781EDA}">
          <x14:formula1>
            <xm:f>ANNEE!$T$10:$T$51</xm:f>
          </x14:formula1>
          <xm:sqref>D27:E31</xm:sqref>
        </x14:dataValidation>
        <x14:dataValidation type="list" allowBlank="1" showInputMessage="1" showErrorMessage="1" xr:uid="{0CEA6174-2845-4E6B-A0B3-9AF74CB7B2E0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27B2DDE1-6067-41C4-B26A-A982F1F085EC}">
          <x14:formula1>
            <xm:f>ANNEE!$O$29:$O$30</xm:f>
          </x14:formula1>
          <xm:sqref>F27:F31 K27:K31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24B9-6638-4562-8785-23A57F9288DA}">
  <sheetPr>
    <pageSetUpPr fitToPage="1"/>
  </sheetPr>
  <dimension ref="A1:U38"/>
  <sheetViews>
    <sheetView zoomScaleNormal="100" workbookViewId="0">
      <selection activeCell="D16" sqref="D16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ANNEE!$A$12 &amp;" "&amp;ANNEE!$G$3</f>
        <v>MARS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FEVRIER!$E$33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3nuOjbtXM38wLJB/d5HahA6ZV+551ZsZT5ph816sI3xb+8wiQq+Wzmp6KDmDCCEb96GUDkKSskBj3X/Rugzyow==" saltValue="3BaArpCH9CqhRRAfqVaVow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129" priority="15" stopIfTrue="1">
      <formula>$Q5=7</formula>
    </cfRule>
    <cfRule type="expression" dxfId="128" priority="16" stopIfTrue="1">
      <formula>$Q5=6</formula>
    </cfRule>
  </conditionalFormatting>
  <conditionalFormatting sqref="B27:O31">
    <cfRule type="expression" dxfId="127" priority="10" stopIfTrue="1">
      <formula>AND($Q27&gt;12,$F27="oui")</formula>
    </cfRule>
    <cfRule type="expression" dxfId="126" priority="11" stopIfTrue="1">
      <formula>AND($F27&lt;&gt;"",$F27=$K27)</formula>
    </cfRule>
  </conditionalFormatting>
  <conditionalFormatting sqref="E5:E24">
    <cfRule type="cellIs" dxfId="125" priority="3" operator="lessThan">
      <formula>$J5+$N5-0.00000001</formula>
    </cfRule>
  </conditionalFormatting>
  <conditionalFormatting sqref="E27:O31">
    <cfRule type="expression" dxfId="124" priority="14">
      <formula>$S27="E"</formula>
    </cfRule>
  </conditionalFormatting>
  <conditionalFormatting sqref="F5:F24">
    <cfRule type="expression" dxfId="123" priority="9" stopIfTrue="1">
      <formula>$T5&gt;$T$4</formula>
    </cfRule>
  </conditionalFormatting>
  <conditionalFormatting sqref="F5:G24">
    <cfRule type="expression" dxfId="122" priority="8" stopIfTrue="1">
      <formula>AND(OR($F5&gt;0,$G5&gt;0),$Q5=7)</formula>
    </cfRule>
  </conditionalFormatting>
  <conditionalFormatting sqref="F5:O24">
    <cfRule type="expression" dxfId="121" priority="13">
      <formula>$S5="E"</formula>
    </cfRule>
  </conditionalFormatting>
  <conditionalFormatting sqref="J25">
    <cfRule type="cellIs" dxfId="120" priority="1" operator="greaterThan">
      <formula>$T$25</formula>
    </cfRule>
  </conditionalFormatting>
  <conditionalFormatting sqref="K5:K24">
    <cfRule type="expression" dxfId="119" priority="4" stopIfTrue="1">
      <formula>AND($K5&gt;0,$Q5=7)</formula>
    </cfRule>
  </conditionalFormatting>
  <conditionalFormatting sqref="N25">
    <cfRule type="cellIs" dxfId="118" priority="2" operator="greaterThan">
      <formula>$T$25</formula>
    </cfRule>
  </conditionalFormatting>
  <conditionalFormatting sqref="O5:O24">
    <cfRule type="expression" dxfId="117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9E9D17BE-4707-4A4F-BB03-1BE6DB1008EB}">
          <x14:formula1>
            <xm:f>ANNEE!$T$10:$T$51</xm:f>
          </x14:formula1>
          <xm:sqref>D27:E31</xm:sqref>
        </x14:dataValidation>
        <x14:dataValidation type="list" allowBlank="1" xr:uid="{8028798D-3043-4D38-8DB7-32BB6D322B17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8AB8B0C7-CB0D-4368-9B1F-EECDB4200CDE}">
          <x14:formula1>
            <xm:f>ANNEE!$O$29:$O$30</xm:f>
          </x14:formula1>
          <xm:sqref>F27:F31 K27:K31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6A7ED-8460-404B-8A1B-F3A3F5FAF1C7}">
  <sheetPr>
    <pageSetUpPr fitToPage="1"/>
  </sheetPr>
  <dimension ref="A1:U38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ANNEE!$A$13 &amp;" "&amp;ANNEE!$G$3</f>
        <v>AVRIL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MARS!$E$33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EcC6fh2/F1wHE2Fp2ZaTC05u8/AouHmzYTDgmY2ym7eMTesrrCK9kEFyr9BGQOnVo4w20HaK3ohiAevr8YEh6w==" saltValue="YFmiPChxQRFCYW9JqYlcJg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116" priority="15" stopIfTrue="1">
      <formula>$Q5=7</formula>
    </cfRule>
    <cfRule type="expression" dxfId="115" priority="16" stopIfTrue="1">
      <formula>$Q5=6</formula>
    </cfRule>
  </conditionalFormatting>
  <conditionalFormatting sqref="B27:O31">
    <cfRule type="expression" dxfId="114" priority="10" stopIfTrue="1">
      <formula>AND($Q27&gt;12,$F27="oui")</formula>
    </cfRule>
    <cfRule type="expression" dxfId="113" priority="11" stopIfTrue="1">
      <formula>AND($F27&lt;&gt;"",$F27=$K27)</formula>
    </cfRule>
  </conditionalFormatting>
  <conditionalFormatting sqref="E5:E24">
    <cfRule type="cellIs" dxfId="112" priority="6" operator="lessThan">
      <formula>$J5+$N5-0.00000001</formula>
    </cfRule>
  </conditionalFormatting>
  <conditionalFormatting sqref="E27:O31">
    <cfRule type="expression" dxfId="111" priority="14">
      <formula>$S27="E"</formula>
    </cfRule>
  </conditionalFormatting>
  <conditionalFormatting sqref="F5:F24">
    <cfRule type="expression" dxfId="110" priority="9" stopIfTrue="1">
      <formula>$T5&gt;$T$4</formula>
    </cfRule>
  </conditionalFormatting>
  <conditionalFormatting sqref="F5:G24">
    <cfRule type="expression" dxfId="109" priority="8" stopIfTrue="1">
      <formula>AND(OR($F5&gt;0,$G5&gt;0),$Q5=7)</formula>
    </cfRule>
  </conditionalFormatting>
  <conditionalFormatting sqref="F5:O24">
    <cfRule type="expression" dxfId="108" priority="13">
      <formula>$S5="E"</formula>
    </cfRule>
  </conditionalFormatting>
  <conditionalFormatting sqref="J25">
    <cfRule type="cellIs" dxfId="107" priority="4" operator="greaterThan">
      <formula>$T$25</formula>
    </cfRule>
  </conditionalFormatting>
  <conditionalFormatting sqref="K5:K24">
    <cfRule type="expression" dxfId="106" priority="7" stopIfTrue="1">
      <formula>AND($K5&gt;0,$Q5=7)</formula>
    </cfRule>
  </conditionalFormatting>
  <conditionalFormatting sqref="N25">
    <cfRule type="cellIs" dxfId="105" priority="5" operator="greaterThan">
      <formula>$T$25</formula>
    </cfRule>
  </conditionalFormatting>
  <conditionalFormatting sqref="O5:O24">
    <cfRule type="expression" dxfId="104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9B3DFFCB-32A3-4AAE-8B48-E9423D993165}">
          <x14:formula1>
            <xm:f>ANNEE!$T$10:$T$51</xm:f>
          </x14:formula1>
          <xm:sqref>D27:E31</xm:sqref>
        </x14:dataValidation>
        <x14:dataValidation type="list" allowBlank="1" xr:uid="{A8F40F8F-8793-4378-9E7B-1C23E6E5D4F3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97EA5730-0940-42F7-A0BF-5A5DC0C198DC}">
          <x14:formula1>
            <xm:f>ANNEE!$O$29:$O$30</xm:f>
          </x14:formula1>
          <xm:sqref>F27:F31 K27:K31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277E-6BEF-4178-A6B0-78168C60B8BF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ANNEE!$A$14 &amp;" "&amp;ANNEE!$G$3</f>
        <v>MAI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AVRIL!$E$33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FlvodGKzF9QGPf3rzqbCB2VGGO2dhZgTQDz7foc+9+RXPs7CMdkgQeSgwLglhHL3t96bP7VjOyoRANn+iCbHBA==" saltValue="B603S7XiLLu2uQRrQ5PDdg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103" priority="15" stopIfTrue="1">
      <formula>$Q5=7</formula>
    </cfRule>
    <cfRule type="expression" dxfId="102" priority="16" stopIfTrue="1">
      <formula>$Q5=6</formula>
    </cfRule>
  </conditionalFormatting>
  <conditionalFormatting sqref="B27:O31">
    <cfRule type="expression" dxfId="101" priority="10" stopIfTrue="1">
      <formula>AND($Q27&gt;12,$F27="oui")</formula>
    </cfRule>
    <cfRule type="expression" dxfId="100" priority="11" stopIfTrue="1">
      <formula>AND($F27&lt;&gt;"",$F27=$K27)</formula>
    </cfRule>
  </conditionalFormatting>
  <conditionalFormatting sqref="E5:E24">
    <cfRule type="cellIs" dxfId="99" priority="6" operator="lessThan">
      <formula>$J5+$N5-0.00000001</formula>
    </cfRule>
  </conditionalFormatting>
  <conditionalFormatting sqref="E27:O31">
    <cfRule type="expression" dxfId="98" priority="14">
      <formula>$S27="E"</formula>
    </cfRule>
  </conditionalFormatting>
  <conditionalFormatting sqref="F5:F24">
    <cfRule type="expression" dxfId="97" priority="9" stopIfTrue="1">
      <formula>$T5&gt;$T$4</formula>
    </cfRule>
  </conditionalFormatting>
  <conditionalFormatting sqref="F5:G24">
    <cfRule type="expression" dxfId="96" priority="8" stopIfTrue="1">
      <formula>AND(OR($F5&gt;0,$G5&gt;0),$Q5=7)</formula>
    </cfRule>
  </conditionalFormatting>
  <conditionalFormatting sqref="F5:O24">
    <cfRule type="expression" dxfId="95" priority="13">
      <formula>$S5="E"</formula>
    </cfRule>
  </conditionalFormatting>
  <conditionalFormatting sqref="J25">
    <cfRule type="cellIs" dxfId="94" priority="4" operator="greaterThan">
      <formula>$T$25</formula>
    </cfRule>
  </conditionalFormatting>
  <conditionalFormatting sqref="K5:K24">
    <cfRule type="expression" dxfId="93" priority="7" stopIfTrue="1">
      <formula>AND($K5&gt;0,$Q5=7)</formula>
    </cfRule>
  </conditionalFormatting>
  <conditionalFormatting sqref="N25">
    <cfRule type="cellIs" dxfId="92" priority="5" operator="greaterThan">
      <formula>$T$25</formula>
    </cfRule>
  </conditionalFormatting>
  <conditionalFormatting sqref="O5:O24">
    <cfRule type="expression" dxfId="91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A90C0174-9A7C-4963-A404-4D6FB8350989}">
          <x14:formula1>
            <xm:f>ANNEE!$T$10:$T$51</xm:f>
          </x14:formula1>
          <xm:sqref>D27:E31</xm:sqref>
        </x14:dataValidation>
        <x14:dataValidation type="list" allowBlank="1" xr:uid="{4DB869DF-57BB-4EC0-A5CD-5F2D831E9F72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EE1D07D6-FB21-4572-93BC-D6631FAEEF5F}">
          <x14:formula1>
            <xm:f>ANNEE!$O$29:$O$30</xm:f>
          </x14:formula1>
          <xm:sqref>F27:F31 K27:K31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2DF6-9A96-478E-82A1-F374BD4AF1AA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ANNEE!$A$15 &amp;" "&amp;ANNEE!$G$3</f>
        <v>JUIN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MAI!$E$33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P52SBPj+yxC7mLD5Mwf+LcbVgG8ws3t3wuUKXotWRmRk/6mhIhVYBDPB0q1F7mDh+ZigBNHUzktDBi5PnG9z7Q==" saltValue="aou5qgvdb/zD2wVHqMFH0Q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90" priority="15" stopIfTrue="1">
      <formula>$Q5=7</formula>
    </cfRule>
    <cfRule type="expression" dxfId="89" priority="16" stopIfTrue="1">
      <formula>$Q5=6</formula>
    </cfRule>
  </conditionalFormatting>
  <conditionalFormatting sqref="B27:O31">
    <cfRule type="expression" dxfId="88" priority="10" stopIfTrue="1">
      <formula>AND($Q27&gt;12,$F27="oui")</formula>
    </cfRule>
    <cfRule type="expression" dxfId="87" priority="11" stopIfTrue="1">
      <formula>AND($F27&lt;&gt;"",$F27=$K27)</formula>
    </cfRule>
  </conditionalFormatting>
  <conditionalFormatting sqref="E5:E24">
    <cfRule type="cellIs" dxfId="86" priority="6" operator="lessThan">
      <formula>$J5+$N5-0.00000001</formula>
    </cfRule>
  </conditionalFormatting>
  <conditionalFormatting sqref="E27:O31">
    <cfRule type="expression" dxfId="85" priority="14">
      <formula>$S27="E"</formula>
    </cfRule>
  </conditionalFormatting>
  <conditionalFormatting sqref="F5:F24">
    <cfRule type="expression" dxfId="84" priority="9" stopIfTrue="1">
      <formula>$T5&gt;$T$4</formula>
    </cfRule>
  </conditionalFormatting>
  <conditionalFormatting sqref="F5:G24">
    <cfRule type="expression" dxfId="83" priority="8" stopIfTrue="1">
      <formula>AND(OR($F5&gt;0,$G5&gt;0),$Q5=7)</formula>
    </cfRule>
  </conditionalFormatting>
  <conditionalFormatting sqref="F5:O24">
    <cfRule type="expression" dxfId="82" priority="13">
      <formula>$S5="E"</formula>
    </cfRule>
  </conditionalFormatting>
  <conditionalFormatting sqref="J25">
    <cfRule type="cellIs" dxfId="81" priority="4" operator="greaterThan">
      <formula>$T$25</formula>
    </cfRule>
  </conditionalFormatting>
  <conditionalFormatting sqref="K5:K24">
    <cfRule type="expression" dxfId="80" priority="7" stopIfTrue="1">
      <formula>AND($K5&gt;0,$Q5=7)</formula>
    </cfRule>
  </conditionalFormatting>
  <conditionalFormatting sqref="N25">
    <cfRule type="cellIs" dxfId="79" priority="5" operator="greaterThan">
      <formula>$T$25</formula>
    </cfRule>
  </conditionalFormatting>
  <conditionalFormatting sqref="O5:O24">
    <cfRule type="expression" dxfId="78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83A5EBA2-0706-44E1-B3EA-FDB7E7299DB6}">
          <x14:formula1>
            <xm:f>ANNEE!$T$10:$T$51</xm:f>
          </x14:formula1>
          <xm:sqref>D27:E31</xm:sqref>
        </x14:dataValidation>
        <x14:dataValidation type="list" allowBlank="1" xr:uid="{1B62DE4E-317A-46CB-8DAF-B2CC98EC585B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F28C0097-9F3E-440B-928F-06FF1D3464DC}">
          <x14:formula1>
            <xm:f>ANNEE!$O$29:$O$30</xm:f>
          </x14:formula1>
          <xm:sqref>F27:F31 K27:K31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E869-067A-487C-A6C3-E713CBFD79A0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ANNEE!$A$16 &amp;" "&amp;ANNEE!$G$3</f>
        <v>JUILLET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JUIN!$E$33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m0eHyRgOG00dEqsjVMke8KuG3WC2FVV1XzjDr65AH0/I/sg9JKugtGJMQyJoD0TJfgsWsutd913x+LEnUapOTw==" saltValue="lIlUGlJrPosBw3YPJKKbyA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77" priority="15" stopIfTrue="1">
      <formula>$Q5=7</formula>
    </cfRule>
    <cfRule type="expression" dxfId="76" priority="16" stopIfTrue="1">
      <formula>$Q5=6</formula>
    </cfRule>
  </conditionalFormatting>
  <conditionalFormatting sqref="B27:O31">
    <cfRule type="expression" dxfId="75" priority="10" stopIfTrue="1">
      <formula>AND($Q27&gt;12,$F27="oui")</formula>
    </cfRule>
    <cfRule type="expression" dxfId="74" priority="11" stopIfTrue="1">
      <formula>AND($F27&lt;&gt;"",$F27=$K27)</formula>
    </cfRule>
  </conditionalFormatting>
  <conditionalFormatting sqref="E5:E24">
    <cfRule type="cellIs" dxfId="73" priority="6" operator="lessThan">
      <formula>$J5+$N5-0.00000001</formula>
    </cfRule>
  </conditionalFormatting>
  <conditionalFormatting sqref="E27:O31">
    <cfRule type="expression" dxfId="72" priority="14">
      <formula>$S27="E"</formula>
    </cfRule>
  </conditionalFormatting>
  <conditionalFormatting sqref="F5:F24">
    <cfRule type="expression" dxfId="71" priority="9" stopIfTrue="1">
      <formula>$T5&gt;$T$4</formula>
    </cfRule>
  </conditionalFormatting>
  <conditionalFormatting sqref="F5:G24">
    <cfRule type="expression" dxfId="70" priority="8" stopIfTrue="1">
      <formula>AND(OR($F5&gt;0,$G5&gt;0),$Q5=7)</formula>
    </cfRule>
  </conditionalFormatting>
  <conditionalFormatting sqref="F5:O24">
    <cfRule type="expression" dxfId="69" priority="13">
      <formula>$S5="E"</formula>
    </cfRule>
  </conditionalFormatting>
  <conditionalFormatting sqref="J25">
    <cfRule type="cellIs" dxfId="68" priority="4" operator="greaterThan">
      <formula>$T$25</formula>
    </cfRule>
  </conditionalFormatting>
  <conditionalFormatting sqref="K5:K24">
    <cfRule type="expression" dxfId="67" priority="7" stopIfTrue="1">
      <formula>AND($K5&gt;0,$Q5=7)</formula>
    </cfRule>
  </conditionalFormatting>
  <conditionalFormatting sqref="N25">
    <cfRule type="cellIs" dxfId="66" priority="5" operator="greaterThan">
      <formula>$T$25</formula>
    </cfRule>
  </conditionalFormatting>
  <conditionalFormatting sqref="O5:O24">
    <cfRule type="expression" dxfId="65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549B2BEA-6150-443D-8CF5-3EDD257BE869}">
          <x14:formula1>
            <xm:f>ANNEE!$T$10:$T$51</xm:f>
          </x14:formula1>
          <xm:sqref>D27:E31</xm:sqref>
        </x14:dataValidation>
        <x14:dataValidation type="list" allowBlank="1" xr:uid="{A5E11CF6-7309-4DE9-9334-091A9BD28ECA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8F0657E6-0AF7-4338-A550-66378942AE1B}">
          <x14:formula1>
            <xm:f>ANNEE!$O$29:$O$30</xm:f>
          </x14:formula1>
          <xm:sqref>F27:F31 K27:K31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84478-23E4-4489-AE62-BFF85241220F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ANNEE!$A$17 &amp;" "&amp;ANNEE!$G$3</f>
        <v>AOUT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JUILLET!$E$33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4cF/4aS6wtKHTQoxY0Oem36h1gBziZXfhOsFk8UlE8/jztaWXOXADRUN/kgOOBWIfhusTzX4NeHye7++ZEHivQ==" saltValue="uWr5MVwSAqlQv9q5cTwWsw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64" priority="15" stopIfTrue="1">
      <formula>$Q5=7</formula>
    </cfRule>
    <cfRule type="expression" dxfId="63" priority="16" stopIfTrue="1">
      <formula>$Q5=6</formula>
    </cfRule>
  </conditionalFormatting>
  <conditionalFormatting sqref="B27:O31">
    <cfRule type="expression" dxfId="62" priority="10" stopIfTrue="1">
      <formula>AND($Q27&gt;12,$F27="oui")</formula>
    </cfRule>
    <cfRule type="expression" dxfId="61" priority="11" stopIfTrue="1">
      <formula>AND($F27&lt;&gt;"",$F27=$K27)</formula>
    </cfRule>
  </conditionalFormatting>
  <conditionalFormatting sqref="E5:E24">
    <cfRule type="cellIs" dxfId="60" priority="6" operator="lessThan">
      <formula>$J5+$N5-0.00000001</formula>
    </cfRule>
  </conditionalFormatting>
  <conditionalFormatting sqref="E27:O31">
    <cfRule type="expression" dxfId="59" priority="14">
      <formula>$S27="E"</formula>
    </cfRule>
  </conditionalFormatting>
  <conditionalFormatting sqref="F5:F24">
    <cfRule type="expression" dxfId="58" priority="9" stopIfTrue="1">
      <formula>$T5&gt;$T$4</formula>
    </cfRule>
  </conditionalFormatting>
  <conditionalFormatting sqref="F5:G24">
    <cfRule type="expression" dxfId="57" priority="8" stopIfTrue="1">
      <formula>AND(OR($F5&gt;0,$G5&gt;0),$Q5=7)</formula>
    </cfRule>
  </conditionalFormatting>
  <conditionalFormatting sqref="F5:O24">
    <cfRule type="expression" dxfId="56" priority="13">
      <formula>$S5="E"</formula>
    </cfRule>
  </conditionalFormatting>
  <conditionalFormatting sqref="J25">
    <cfRule type="cellIs" dxfId="55" priority="4" operator="greaterThan">
      <formula>$T$25</formula>
    </cfRule>
  </conditionalFormatting>
  <conditionalFormatting sqref="K5:K24">
    <cfRule type="expression" dxfId="54" priority="7" stopIfTrue="1">
      <formula>AND($K5&gt;0,$Q5=7)</formula>
    </cfRule>
  </conditionalFormatting>
  <conditionalFormatting sqref="N25">
    <cfRule type="cellIs" dxfId="53" priority="5" operator="greaterThan">
      <formula>$T$25</formula>
    </cfRule>
  </conditionalFormatting>
  <conditionalFormatting sqref="O5:O24">
    <cfRule type="expression" dxfId="52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E56622E8-32DF-4D17-BB7E-1D3EF6AD2286}">
          <x14:formula1>
            <xm:f>ANNEE!$T$10:$T$51</xm:f>
          </x14:formula1>
          <xm:sqref>D27:E31</xm:sqref>
        </x14:dataValidation>
        <x14:dataValidation type="list" allowBlank="1" xr:uid="{3B8EE3C4-F4A6-45A2-BD8B-BA89C30DB4DD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B2E98DAB-BC29-4E61-8949-2D840BBDE013}">
          <x14:formula1>
            <xm:f>ANNEE!$O$29:$O$30</xm:f>
          </x14:formula1>
          <xm:sqref>F27:F31 K27:K31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C48D-1654-44E6-A13E-19D64ECF38AC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ANNEE!$A$18 &amp;" "&amp;ANNEE!$G$3</f>
        <v>SEPTEMBRE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AOUT!$E$33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VVL4QXRiBwODunIUZwBu1I/nWLoj4BzxiKW5fJyOydhnxLNTK1mtD9qFKHO0dMSqmcoiB4U4PEiMtEKYJiuCjQ==" saltValue="rPAamvE2mKm7vStmeW4Waw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51" priority="15" stopIfTrue="1">
      <formula>$Q5=7</formula>
    </cfRule>
    <cfRule type="expression" dxfId="50" priority="16" stopIfTrue="1">
      <formula>$Q5=6</formula>
    </cfRule>
  </conditionalFormatting>
  <conditionalFormatting sqref="B27:O31">
    <cfRule type="expression" dxfId="49" priority="10" stopIfTrue="1">
      <formula>AND($Q27&gt;12,$F27="oui")</formula>
    </cfRule>
    <cfRule type="expression" dxfId="48" priority="11" stopIfTrue="1">
      <formula>AND($F27&lt;&gt;"",$F27=$K27)</formula>
    </cfRule>
  </conditionalFormatting>
  <conditionalFormatting sqref="E5:E24">
    <cfRule type="cellIs" dxfId="47" priority="6" operator="lessThan">
      <formula>$J5+$N5-0.00000001</formula>
    </cfRule>
  </conditionalFormatting>
  <conditionalFormatting sqref="E27:O31">
    <cfRule type="expression" dxfId="46" priority="14">
      <formula>$S27="E"</formula>
    </cfRule>
  </conditionalFormatting>
  <conditionalFormatting sqref="F5:F24">
    <cfRule type="expression" dxfId="45" priority="9" stopIfTrue="1">
      <formula>$T5&gt;$T$4</formula>
    </cfRule>
  </conditionalFormatting>
  <conditionalFormatting sqref="F5:G24">
    <cfRule type="expression" dxfId="44" priority="8" stopIfTrue="1">
      <formula>AND(OR($F5&gt;0,$G5&gt;0),$Q5=7)</formula>
    </cfRule>
  </conditionalFormatting>
  <conditionalFormatting sqref="F5:O24">
    <cfRule type="expression" dxfId="43" priority="12" stopIfTrue="1">
      <formula>AND($E5&gt;0,$O5="")</formula>
    </cfRule>
  </conditionalFormatting>
  <conditionalFormatting sqref="J25">
    <cfRule type="cellIs" dxfId="42" priority="4" operator="greaterThan">
      <formula>$T$25</formula>
    </cfRule>
  </conditionalFormatting>
  <conditionalFormatting sqref="K5:K24">
    <cfRule type="expression" dxfId="41" priority="7" stopIfTrue="1">
      <formula>AND($K5&gt;0,$Q5=7)</formula>
    </cfRule>
  </conditionalFormatting>
  <conditionalFormatting sqref="N25">
    <cfRule type="cellIs" dxfId="40" priority="5" operator="greaterThan">
      <formula>$T$25</formula>
    </cfRule>
  </conditionalFormatting>
  <conditionalFormatting sqref="O5:O24">
    <cfRule type="expression" dxfId="39" priority="13">
      <formula>$S5="E"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372BB3C4-A011-4DC7-9CE9-DC47582D012E}">
          <x14:formula1>
            <xm:f>ANNEE!$T$10:$T$51</xm:f>
          </x14:formula1>
          <xm:sqref>D27:E31</xm:sqref>
        </x14:dataValidation>
        <x14:dataValidation type="list" allowBlank="1" xr:uid="{BFCAFD5A-BEB2-4AEC-9F81-5DB98E094945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21A577C7-1B8B-41A8-B940-BAC5E983DA2A}">
          <x14:formula1>
            <xm:f>ANNEE!$O$29:$O$30</xm:f>
          </x14:formula1>
          <xm:sqref>F27:F31 K27:K31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4221-DF60-491C-9529-CBBCAD1E924F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ANNEE!$A$19 &amp;" "&amp;ANNEE!$G$3</f>
        <v>OCTOBRE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SEPTEMBRE!$E$33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nLx+wZXtX2loThdYAsz+4fCNxRX1gyKPZHsPJbaRXE+wPzckbMS5sJP7ciPwbHq5A+My4NCMdeCGvJ1LOiRqHg==" saltValue="RfbpTbUNPdCNmpkx4Jz+Sw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38" priority="15" stopIfTrue="1">
      <formula>$Q5=7</formula>
    </cfRule>
    <cfRule type="expression" dxfId="37" priority="16" stopIfTrue="1">
      <formula>$Q5=6</formula>
    </cfRule>
  </conditionalFormatting>
  <conditionalFormatting sqref="B27:O31">
    <cfRule type="expression" dxfId="36" priority="10" stopIfTrue="1">
      <formula>AND($Q27&gt;12,$F27="oui")</formula>
    </cfRule>
    <cfRule type="expression" dxfId="35" priority="11" stopIfTrue="1">
      <formula>AND($F27&lt;&gt;"",$F27=$K27)</formula>
    </cfRule>
  </conditionalFormatting>
  <conditionalFormatting sqref="E5:E24">
    <cfRule type="cellIs" dxfId="34" priority="6" operator="lessThan">
      <formula>$J5+$N5-0.00000001</formula>
    </cfRule>
  </conditionalFormatting>
  <conditionalFormatting sqref="E27:O31">
    <cfRule type="expression" dxfId="33" priority="14">
      <formula>$S27="E"</formula>
    </cfRule>
  </conditionalFormatting>
  <conditionalFormatting sqref="F5:F24">
    <cfRule type="expression" dxfId="32" priority="9" stopIfTrue="1">
      <formula>$T5&gt;$T$4</formula>
    </cfRule>
  </conditionalFormatting>
  <conditionalFormatting sqref="F5:G24">
    <cfRule type="expression" dxfId="31" priority="8" stopIfTrue="1">
      <formula>AND(OR($F5&gt;0,$G5&gt;0),$Q5=7)</formula>
    </cfRule>
  </conditionalFormatting>
  <conditionalFormatting sqref="F5:O24">
    <cfRule type="expression" dxfId="30" priority="13">
      <formula>$S5="E"</formula>
    </cfRule>
  </conditionalFormatting>
  <conditionalFormatting sqref="J25">
    <cfRule type="cellIs" dxfId="29" priority="4" operator="greaterThan">
      <formula>$T$25</formula>
    </cfRule>
  </conditionalFormatting>
  <conditionalFormatting sqref="K5:K24">
    <cfRule type="expression" dxfId="28" priority="7" stopIfTrue="1">
      <formula>AND($K5&gt;0,$Q5=7)</formula>
    </cfRule>
  </conditionalFormatting>
  <conditionalFormatting sqref="N25">
    <cfRule type="cellIs" dxfId="27" priority="5" operator="greaterThan">
      <formula>$T$25</formula>
    </cfRule>
  </conditionalFormatting>
  <conditionalFormatting sqref="O5:O24">
    <cfRule type="expression" dxfId="26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BC70C819-9A69-4796-8ADC-B1BC78295120}">
          <x14:formula1>
            <xm:f>ANNEE!$T$10:$T$51</xm:f>
          </x14:formula1>
          <xm:sqref>D27:E31</xm:sqref>
        </x14:dataValidation>
        <x14:dataValidation type="list" allowBlank="1" xr:uid="{1F0AB52A-F5EF-45A7-811A-5B89C8410C4B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E7ACF936-337B-4515-BD64-3E4605C851F5}">
          <x14:formula1>
            <xm:f>ANNEE!$O$29:$O$30</xm:f>
          </x14:formula1>
          <xm:sqref>F27:F31 K27:K31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B5FE-E6E7-4099-84D7-86EC9280877E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ANNEE!$A$20 &amp;" "&amp;ANNEE!$G$3</f>
        <v>NOVEMBRE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OCTOBRE!$E$33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i69jBoKl/o6x35uDSQAU1fVjVC//+7RYYj1E/x+UpHHxU7US96jgfgO09U7oHnn2cTvfaJxLYBvI8YgEHNcWfQ==" saltValue="wfuF1yrB2ROI2ZZu1Lo2GQ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25" priority="15" stopIfTrue="1">
      <formula>$Q5=7</formula>
    </cfRule>
    <cfRule type="expression" dxfId="24" priority="16" stopIfTrue="1">
      <formula>$Q5=6</formula>
    </cfRule>
  </conditionalFormatting>
  <conditionalFormatting sqref="B27:O31">
    <cfRule type="expression" dxfId="23" priority="10" stopIfTrue="1">
      <formula>AND($Q27&gt;12,$F27="oui")</formula>
    </cfRule>
    <cfRule type="expression" dxfId="22" priority="11" stopIfTrue="1">
      <formula>AND($F27&lt;&gt;"",$F27=$K27)</formula>
    </cfRule>
  </conditionalFormatting>
  <conditionalFormatting sqref="E5:E24">
    <cfRule type="cellIs" dxfId="21" priority="6" operator="lessThan">
      <formula>$J5+$N5-0.00000001</formula>
    </cfRule>
  </conditionalFormatting>
  <conditionalFormatting sqref="E27:O31">
    <cfRule type="expression" dxfId="20" priority="14">
      <formula>$S27="E"</formula>
    </cfRule>
  </conditionalFormatting>
  <conditionalFormatting sqref="F5:F24">
    <cfRule type="expression" dxfId="19" priority="9" stopIfTrue="1">
      <formula>$T5&gt;$T$4</formula>
    </cfRule>
  </conditionalFormatting>
  <conditionalFormatting sqref="F5:G5">
    <cfRule type="expression" dxfId="18" priority="8" stopIfTrue="1">
      <formula>AND(OR($F5&gt;0,$G5&gt;0),$Q5=7)</formula>
    </cfRule>
  </conditionalFormatting>
  <conditionalFormatting sqref="F5:O24">
    <cfRule type="expression" dxfId="17" priority="13">
      <formula>$S5="E"</formula>
    </cfRule>
  </conditionalFormatting>
  <conditionalFormatting sqref="J25">
    <cfRule type="cellIs" dxfId="16" priority="4" operator="greaterThan">
      <formula>$T$25</formula>
    </cfRule>
  </conditionalFormatting>
  <conditionalFormatting sqref="K5:K24">
    <cfRule type="expression" dxfId="15" priority="7" stopIfTrue="1">
      <formula>AND($K5&gt;0,$Q5=7)</formula>
    </cfRule>
  </conditionalFormatting>
  <conditionalFormatting sqref="N25">
    <cfRule type="cellIs" dxfId="14" priority="5" operator="greaterThan">
      <formula>$T$25</formula>
    </cfRule>
  </conditionalFormatting>
  <conditionalFormatting sqref="O5:O24">
    <cfRule type="expression" dxfId="13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4D943E99-8A3D-4560-95FA-D3A89746EE1E}">
          <x14:formula1>
            <xm:f>ANNEE!$T$10:$T$51</xm:f>
          </x14:formula1>
          <xm:sqref>D27:E31</xm:sqref>
        </x14:dataValidation>
        <x14:dataValidation type="list" allowBlank="1" xr:uid="{B4A9866C-53F8-4C4A-8174-93A6AE02591F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52258678-79E2-462B-A97B-3D927BAEF7B8}">
          <x14:formula1>
            <xm:f>ANNEE!$O$29:$O$30</xm:f>
          </x14:formula1>
          <xm:sqref>F27:F31 K27:K31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4383-092D-41D3-BC6F-90AAE6414188}">
  <sheetPr>
    <pageSetUpPr fitToPage="1"/>
  </sheetPr>
  <dimension ref="A1:U38"/>
  <sheetViews>
    <sheetView zoomScaleNormal="100" workbookViewId="0">
      <selection activeCell="A5" sqref="A5"/>
    </sheetView>
  </sheetViews>
  <sheetFormatPr baseColWidth="10" defaultRowHeight="15" x14ac:dyDescent="0.25"/>
  <cols>
    <col min="1" max="3" width="10.7109375" style="1" customWidth="1"/>
    <col min="4" max="4" width="50.7109375" style="1" customWidth="1"/>
    <col min="5" max="5" width="9.42578125" style="1" customWidth="1"/>
    <col min="6" max="14" width="8.7109375" style="1" customWidth="1"/>
    <col min="15" max="15" width="18.7109375" style="1" customWidth="1"/>
    <col min="16" max="16" width="11.42578125" style="1"/>
    <col min="17" max="19" width="3.7109375" style="1" hidden="1" customWidth="1"/>
    <col min="20" max="20" width="6.7109375" style="1" hidden="1" customWidth="1"/>
    <col min="21" max="248" width="11.42578125" style="1"/>
    <col min="249" max="249" width="6.85546875" style="1" customWidth="1"/>
    <col min="250" max="250" width="8.85546875" style="1" customWidth="1"/>
    <col min="251" max="251" width="9.7109375" style="1" customWidth="1"/>
    <col min="252" max="252" width="11.42578125" style="1"/>
    <col min="253" max="253" width="23.28515625" style="1" customWidth="1"/>
    <col min="254" max="254" width="9.42578125" style="1" customWidth="1"/>
    <col min="255" max="255" width="7.5703125" style="1" customWidth="1"/>
    <col min="256" max="256" width="8" style="1" customWidth="1"/>
    <col min="257" max="257" width="7.42578125" style="1" customWidth="1"/>
    <col min="258" max="258" width="6.85546875" style="1" customWidth="1"/>
    <col min="259" max="259" width="8" style="1" customWidth="1"/>
    <col min="260" max="260" width="8.140625" style="1" bestFit="1" customWidth="1"/>
    <col min="261" max="262" width="9.7109375" style="1" customWidth="1"/>
    <col min="263" max="264" width="6.85546875" style="1" customWidth="1"/>
    <col min="265" max="265" width="11.42578125" style="1"/>
    <col min="266" max="266" width="7.28515625" style="1" customWidth="1"/>
    <col min="267" max="504" width="11.42578125" style="1"/>
    <col min="505" max="505" width="6.85546875" style="1" customWidth="1"/>
    <col min="506" max="506" width="8.85546875" style="1" customWidth="1"/>
    <col min="507" max="507" width="9.7109375" style="1" customWidth="1"/>
    <col min="508" max="508" width="11.42578125" style="1"/>
    <col min="509" max="509" width="23.28515625" style="1" customWidth="1"/>
    <col min="510" max="510" width="9.42578125" style="1" customWidth="1"/>
    <col min="511" max="511" width="7.5703125" style="1" customWidth="1"/>
    <col min="512" max="512" width="8" style="1" customWidth="1"/>
    <col min="513" max="513" width="7.42578125" style="1" customWidth="1"/>
    <col min="514" max="514" width="6.85546875" style="1" customWidth="1"/>
    <col min="515" max="515" width="8" style="1" customWidth="1"/>
    <col min="516" max="516" width="8.140625" style="1" bestFit="1" customWidth="1"/>
    <col min="517" max="518" width="9.7109375" style="1" customWidth="1"/>
    <col min="519" max="520" width="6.85546875" style="1" customWidth="1"/>
    <col min="521" max="521" width="11.42578125" style="1"/>
    <col min="522" max="522" width="7.28515625" style="1" customWidth="1"/>
    <col min="523" max="760" width="11.42578125" style="1"/>
    <col min="761" max="761" width="6.85546875" style="1" customWidth="1"/>
    <col min="762" max="762" width="8.85546875" style="1" customWidth="1"/>
    <col min="763" max="763" width="9.7109375" style="1" customWidth="1"/>
    <col min="764" max="764" width="11.42578125" style="1"/>
    <col min="765" max="765" width="23.28515625" style="1" customWidth="1"/>
    <col min="766" max="766" width="9.42578125" style="1" customWidth="1"/>
    <col min="767" max="767" width="7.5703125" style="1" customWidth="1"/>
    <col min="768" max="768" width="8" style="1" customWidth="1"/>
    <col min="769" max="769" width="7.42578125" style="1" customWidth="1"/>
    <col min="770" max="770" width="6.85546875" style="1" customWidth="1"/>
    <col min="771" max="771" width="8" style="1" customWidth="1"/>
    <col min="772" max="772" width="8.140625" style="1" bestFit="1" customWidth="1"/>
    <col min="773" max="774" width="9.7109375" style="1" customWidth="1"/>
    <col min="775" max="776" width="6.85546875" style="1" customWidth="1"/>
    <col min="777" max="777" width="11.42578125" style="1"/>
    <col min="778" max="778" width="7.28515625" style="1" customWidth="1"/>
    <col min="779" max="1016" width="11.42578125" style="1"/>
    <col min="1017" max="1017" width="6.85546875" style="1" customWidth="1"/>
    <col min="1018" max="1018" width="8.85546875" style="1" customWidth="1"/>
    <col min="1019" max="1019" width="9.7109375" style="1" customWidth="1"/>
    <col min="1020" max="1020" width="11.42578125" style="1"/>
    <col min="1021" max="1021" width="23.28515625" style="1" customWidth="1"/>
    <col min="1022" max="1022" width="9.42578125" style="1" customWidth="1"/>
    <col min="1023" max="1023" width="7.5703125" style="1" customWidth="1"/>
    <col min="1024" max="1024" width="8" style="1" customWidth="1"/>
    <col min="1025" max="1025" width="7.42578125" style="1" customWidth="1"/>
    <col min="1026" max="1026" width="6.85546875" style="1" customWidth="1"/>
    <col min="1027" max="1027" width="8" style="1" customWidth="1"/>
    <col min="1028" max="1028" width="8.140625" style="1" bestFit="1" customWidth="1"/>
    <col min="1029" max="1030" width="9.7109375" style="1" customWidth="1"/>
    <col min="1031" max="1032" width="6.85546875" style="1" customWidth="1"/>
    <col min="1033" max="1033" width="11.42578125" style="1"/>
    <col min="1034" max="1034" width="7.28515625" style="1" customWidth="1"/>
    <col min="1035" max="1272" width="11.42578125" style="1"/>
    <col min="1273" max="1273" width="6.85546875" style="1" customWidth="1"/>
    <col min="1274" max="1274" width="8.85546875" style="1" customWidth="1"/>
    <col min="1275" max="1275" width="9.7109375" style="1" customWidth="1"/>
    <col min="1276" max="1276" width="11.42578125" style="1"/>
    <col min="1277" max="1277" width="23.28515625" style="1" customWidth="1"/>
    <col min="1278" max="1278" width="9.42578125" style="1" customWidth="1"/>
    <col min="1279" max="1279" width="7.5703125" style="1" customWidth="1"/>
    <col min="1280" max="1280" width="8" style="1" customWidth="1"/>
    <col min="1281" max="1281" width="7.42578125" style="1" customWidth="1"/>
    <col min="1282" max="1282" width="6.85546875" style="1" customWidth="1"/>
    <col min="1283" max="1283" width="8" style="1" customWidth="1"/>
    <col min="1284" max="1284" width="8.140625" style="1" bestFit="1" customWidth="1"/>
    <col min="1285" max="1286" width="9.7109375" style="1" customWidth="1"/>
    <col min="1287" max="1288" width="6.85546875" style="1" customWidth="1"/>
    <col min="1289" max="1289" width="11.42578125" style="1"/>
    <col min="1290" max="1290" width="7.28515625" style="1" customWidth="1"/>
    <col min="1291" max="1528" width="11.42578125" style="1"/>
    <col min="1529" max="1529" width="6.85546875" style="1" customWidth="1"/>
    <col min="1530" max="1530" width="8.85546875" style="1" customWidth="1"/>
    <col min="1531" max="1531" width="9.7109375" style="1" customWidth="1"/>
    <col min="1532" max="1532" width="11.42578125" style="1"/>
    <col min="1533" max="1533" width="23.28515625" style="1" customWidth="1"/>
    <col min="1534" max="1534" width="9.42578125" style="1" customWidth="1"/>
    <col min="1535" max="1535" width="7.5703125" style="1" customWidth="1"/>
    <col min="1536" max="1536" width="8" style="1" customWidth="1"/>
    <col min="1537" max="1537" width="7.42578125" style="1" customWidth="1"/>
    <col min="1538" max="1538" width="6.85546875" style="1" customWidth="1"/>
    <col min="1539" max="1539" width="8" style="1" customWidth="1"/>
    <col min="1540" max="1540" width="8.140625" style="1" bestFit="1" customWidth="1"/>
    <col min="1541" max="1542" width="9.7109375" style="1" customWidth="1"/>
    <col min="1543" max="1544" width="6.85546875" style="1" customWidth="1"/>
    <col min="1545" max="1545" width="11.42578125" style="1"/>
    <col min="1546" max="1546" width="7.28515625" style="1" customWidth="1"/>
    <col min="1547" max="1784" width="11.42578125" style="1"/>
    <col min="1785" max="1785" width="6.85546875" style="1" customWidth="1"/>
    <col min="1786" max="1786" width="8.85546875" style="1" customWidth="1"/>
    <col min="1787" max="1787" width="9.7109375" style="1" customWidth="1"/>
    <col min="1788" max="1788" width="11.42578125" style="1"/>
    <col min="1789" max="1789" width="23.28515625" style="1" customWidth="1"/>
    <col min="1790" max="1790" width="9.42578125" style="1" customWidth="1"/>
    <col min="1791" max="1791" width="7.5703125" style="1" customWidth="1"/>
    <col min="1792" max="1792" width="8" style="1" customWidth="1"/>
    <col min="1793" max="1793" width="7.42578125" style="1" customWidth="1"/>
    <col min="1794" max="1794" width="6.85546875" style="1" customWidth="1"/>
    <col min="1795" max="1795" width="8" style="1" customWidth="1"/>
    <col min="1796" max="1796" width="8.140625" style="1" bestFit="1" customWidth="1"/>
    <col min="1797" max="1798" width="9.7109375" style="1" customWidth="1"/>
    <col min="1799" max="1800" width="6.85546875" style="1" customWidth="1"/>
    <col min="1801" max="1801" width="11.42578125" style="1"/>
    <col min="1802" max="1802" width="7.28515625" style="1" customWidth="1"/>
    <col min="1803" max="2040" width="11.42578125" style="1"/>
    <col min="2041" max="2041" width="6.85546875" style="1" customWidth="1"/>
    <col min="2042" max="2042" width="8.85546875" style="1" customWidth="1"/>
    <col min="2043" max="2043" width="9.7109375" style="1" customWidth="1"/>
    <col min="2044" max="2044" width="11.42578125" style="1"/>
    <col min="2045" max="2045" width="23.28515625" style="1" customWidth="1"/>
    <col min="2046" max="2046" width="9.42578125" style="1" customWidth="1"/>
    <col min="2047" max="2047" width="7.5703125" style="1" customWidth="1"/>
    <col min="2048" max="2048" width="8" style="1" customWidth="1"/>
    <col min="2049" max="2049" width="7.42578125" style="1" customWidth="1"/>
    <col min="2050" max="2050" width="6.85546875" style="1" customWidth="1"/>
    <col min="2051" max="2051" width="8" style="1" customWidth="1"/>
    <col min="2052" max="2052" width="8.140625" style="1" bestFit="1" customWidth="1"/>
    <col min="2053" max="2054" width="9.7109375" style="1" customWidth="1"/>
    <col min="2055" max="2056" width="6.85546875" style="1" customWidth="1"/>
    <col min="2057" max="2057" width="11.42578125" style="1"/>
    <col min="2058" max="2058" width="7.28515625" style="1" customWidth="1"/>
    <col min="2059" max="2296" width="11.42578125" style="1"/>
    <col min="2297" max="2297" width="6.85546875" style="1" customWidth="1"/>
    <col min="2298" max="2298" width="8.85546875" style="1" customWidth="1"/>
    <col min="2299" max="2299" width="9.7109375" style="1" customWidth="1"/>
    <col min="2300" max="2300" width="11.42578125" style="1"/>
    <col min="2301" max="2301" width="23.28515625" style="1" customWidth="1"/>
    <col min="2302" max="2302" width="9.42578125" style="1" customWidth="1"/>
    <col min="2303" max="2303" width="7.5703125" style="1" customWidth="1"/>
    <col min="2304" max="2304" width="8" style="1" customWidth="1"/>
    <col min="2305" max="2305" width="7.42578125" style="1" customWidth="1"/>
    <col min="2306" max="2306" width="6.85546875" style="1" customWidth="1"/>
    <col min="2307" max="2307" width="8" style="1" customWidth="1"/>
    <col min="2308" max="2308" width="8.140625" style="1" bestFit="1" customWidth="1"/>
    <col min="2309" max="2310" width="9.7109375" style="1" customWidth="1"/>
    <col min="2311" max="2312" width="6.85546875" style="1" customWidth="1"/>
    <col min="2313" max="2313" width="11.42578125" style="1"/>
    <col min="2314" max="2314" width="7.28515625" style="1" customWidth="1"/>
    <col min="2315" max="2552" width="11.42578125" style="1"/>
    <col min="2553" max="2553" width="6.85546875" style="1" customWidth="1"/>
    <col min="2554" max="2554" width="8.85546875" style="1" customWidth="1"/>
    <col min="2555" max="2555" width="9.7109375" style="1" customWidth="1"/>
    <col min="2556" max="2556" width="11.42578125" style="1"/>
    <col min="2557" max="2557" width="23.28515625" style="1" customWidth="1"/>
    <col min="2558" max="2558" width="9.42578125" style="1" customWidth="1"/>
    <col min="2559" max="2559" width="7.5703125" style="1" customWidth="1"/>
    <col min="2560" max="2560" width="8" style="1" customWidth="1"/>
    <col min="2561" max="2561" width="7.42578125" style="1" customWidth="1"/>
    <col min="2562" max="2562" width="6.85546875" style="1" customWidth="1"/>
    <col min="2563" max="2563" width="8" style="1" customWidth="1"/>
    <col min="2564" max="2564" width="8.140625" style="1" bestFit="1" customWidth="1"/>
    <col min="2565" max="2566" width="9.7109375" style="1" customWidth="1"/>
    <col min="2567" max="2568" width="6.85546875" style="1" customWidth="1"/>
    <col min="2569" max="2569" width="11.42578125" style="1"/>
    <col min="2570" max="2570" width="7.28515625" style="1" customWidth="1"/>
    <col min="2571" max="2808" width="11.42578125" style="1"/>
    <col min="2809" max="2809" width="6.85546875" style="1" customWidth="1"/>
    <col min="2810" max="2810" width="8.85546875" style="1" customWidth="1"/>
    <col min="2811" max="2811" width="9.7109375" style="1" customWidth="1"/>
    <col min="2812" max="2812" width="11.42578125" style="1"/>
    <col min="2813" max="2813" width="23.28515625" style="1" customWidth="1"/>
    <col min="2814" max="2814" width="9.42578125" style="1" customWidth="1"/>
    <col min="2815" max="2815" width="7.5703125" style="1" customWidth="1"/>
    <col min="2816" max="2816" width="8" style="1" customWidth="1"/>
    <col min="2817" max="2817" width="7.42578125" style="1" customWidth="1"/>
    <col min="2818" max="2818" width="6.85546875" style="1" customWidth="1"/>
    <col min="2819" max="2819" width="8" style="1" customWidth="1"/>
    <col min="2820" max="2820" width="8.140625" style="1" bestFit="1" customWidth="1"/>
    <col min="2821" max="2822" width="9.7109375" style="1" customWidth="1"/>
    <col min="2823" max="2824" width="6.85546875" style="1" customWidth="1"/>
    <col min="2825" max="2825" width="11.42578125" style="1"/>
    <col min="2826" max="2826" width="7.28515625" style="1" customWidth="1"/>
    <col min="2827" max="3064" width="11.42578125" style="1"/>
    <col min="3065" max="3065" width="6.85546875" style="1" customWidth="1"/>
    <col min="3066" max="3066" width="8.85546875" style="1" customWidth="1"/>
    <col min="3067" max="3067" width="9.7109375" style="1" customWidth="1"/>
    <col min="3068" max="3068" width="11.42578125" style="1"/>
    <col min="3069" max="3069" width="23.28515625" style="1" customWidth="1"/>
    <col min="3070" max="3070" width="9.42578125" style="1" customWidth="1"/>
    <col min="3071" max="3071" width="7.5703125" style="1" customWidth="1"/>
    <col min="3072" max="3072" width="8" style="1" customWidth="1"/>
    <col min="3073" max="3073" width="7.42578125" style="1" customWidth="1"/>
    <col min="3074" max="3074" width="6.85546875" style="1" customWidth="1"/>
    <col min="3075" max="3075" width="8" style="1" customWidth="1"/>
    <col min="3076" max="3076" width="8.140625" style="1" bestFit="1" customWidth="1"/>
    <col min="3077" max="3078" width="9.7109375" style="1" customWidth="1"/>
    <col min="3079" max="3080" width="6.85546875" style="1" customWidth="1"/>
    <col min="3081" max="3081" width="11.42578125" style="1"/>
    <col min="3082" max="3082" width="7.28515625" style="1" customWidth="1"/>
    <col min="3083" max="3320" width="11.42578125" style="1"/>
    <col min="3321" max="3321" width="6.85546875" style="1" customWidth="1"/>
    <col min="3322" max="3322" width="8.85546875" style="1" customWidth="1"/>
    <col min="3323" max="3323" width="9.7109375" style="1" customWidth="1"/>
    <col min="3324" max="3324" width="11.42578125" style="1"/>
    <col min="3325" max="3325" width="23.28515625" style="1" customWidth="1"/>
    <col min="3326" max="3326" width="9.42578125" style="1" customWidth="1"/>
    <col min="3327" max="3327" width="7.5703125" style="1" customWidth="1"/>
    <col min="3328" max="3328" width="8" style="1" customWidth="1"/>
    <col min="3329" max="3329" width="7.42578125" style="1" customWidth="1"/>
    <col min="3330" max="3330" width="6.85546875" style="1" customWidth="1"/>
    <col min="3331" max="3331" width="8" style="1" customWidth="1"/>
    <col min="3332" max="3332" width="8.140625" style="1" bestFit="1" customWidth="1"/>
    <col min="3333" max="3334" width="9.7109375" style="1" customWidth="1"/>
    <col min="3335" max="3336" width="6.85546875" style="1" customWidth="1"/>
    <col min="3337" max="3337" width="11.42578125" style="1"/>
    <col min="3338" max="3338" width="7.28515625" style="1" customWidth="1"/>
    <col min="3339" max="3576" width="11.42578125" style="1"/>
    <col min="3577" max="3577" width="6.85546875" style="1" customWidth="1"/>
    <col min="3578" max="3578" width="8.85546875" style="1" customWidth="1"/>
    <col min="3579" max="3579" width="9.7109375" style="1" customWidth="1"/>
    <col min="3580" max="3580" width="11.42578125" style="1"/>
    <col min="3581" max="3581" width="23.28515625" style="1" customWidth="1"/>
    <col min="3582" max="3582" width="9.42578125" style="1" customWidth="1"/>
    <col min="3583" max="3583" width="7.5703125" style="1" customWidth="1"/>
    <col min="3584" max="3584" width="8" style="1" customWidth="1"/>
    <col min="3585" max="3585" width="7.42578125" style="1" customWidth="1"/>
    <col min="3586" max="3586" width="6.85546875" style="1" customWidth="1"/>
    <col min="3587" max="3587" width="8" style="1" customWidth="1"/>
    <col min="3588" max="3588" width="8.140625" style="1" bestFit="1" customWidth="1"/>
    <col min="3589" max="3590" width="9.7109375" style="1" customWidth="1"/>
    <col min="3591" max="3592" width="6.85546875" style="1" customWidth="1"/>
    <col min="3593" max="3593" width="11.42578125" style="1"/>
    <col min="3594" max="3594" width="7.28515625" style="1" customWidth="1"/>
    <col min="3595" max="3832" width="11.42578125" style="1"/>
    <col min="3833" max="3833" width="6.85546875" style="1" customWidth="1"/>
    <col min="3834" max="3834" width="8.85546875" style="1" customWidth="1"/>
    <col min="3835" max="3835" width="9.7109375" style="1" customWidth="1"/>
    <col min="3836" max="3836" width="11.42578125" style="1"/>
    <col min="3837" max="3837" width="23.28515625" style="1" customWidth="1"/>
    <col min="3838" max="3838" width="9.42578125" style="1" customWidth="1"/>
    <col min="3839" max="3839" width="7.5703125" style="1" customWidth="1"/>
    <col min="3840" max="3840" width="8" style="1" customWidth="1"/>
    <col min="3841" max="3841" width="7.42578125" style="1" customWidth="1"/>
    <col min="3842" max="3842" width="6.85546875" style="1" customWidth="1"/>
    <col min="3843" max="3843" width="8" style="1" customWidth="1"/>
    <col min="3844" max="3844" width="8.140625" style="1" bestFit="1" customWidth="1"/>
    <col min="3845" max="3846" width="9.7109375" style="1" customWidth="1"/>
    <col min="3847" max="3848" width="6.85546875" style="1" customWidth="1"/>
    <col min="3849" max="3849" width="11.42578125" style="1"/>
    <col min="3850" max="3850" width="7.28515625" style="1" customWidth="1"/>
    <col min="3851" max="4088" width="11.42578125" style="1"/>
    <col min="4089" max="4089" width="6.85546875" style="1" customWidth="1"/>
    <col min="4090" max="4090" width="8.85546875" style="1" customWidth="1"/>
    <col min="4091" max="4091" width="9.7109375" style="1" customWidth="1"/>
    <col min="4092" max="4092" width="11.42578125" style="1"/>
    <col min="4093" max="4093" width="23.28515625" style="1" customWidth="1"/>
    <col min="4094" max="4094" width="9.42578125" style="1" customWidth="1"/>
    <col min="4095" max="4095" width="7.5703125" style="1" customWidth="1"/>
    <col min="4096" max="4096" width="8" style="1" customWidth="1"/>
    <col min="4097" max="4097" width="7.42578125" style="1" customWidth="1"/>
    <col min="4098" max="4098" width="6.85546875" style="1" customWidth="1"/>
    <col min="4099" max="4099" width="8" style="1" customWidth="1"/>
    <col min="4100" max="4100" width="8.140625" style="1" bestFit="1" customWidth="1"/>
    <col min="4101" max="4102" width="9.7109375" style="1" customWidth="1"/>
    <col min="4103" max="4104" width="6.85546875" style="1" customWidth="1"/>
    <col min="4105" max="4105" width="11.42578125" style="1"/>
    <col min="4106" max="4106" width="7.28515625" style="1" customWidth="1"/>
    <col min="4107" max="4344" width="11.42578125" style="1"/>
    <col min="4345" max="4345" width="6.85546875" style="1" customWidth="1"/>
    <col min="4346" max="4346" width="8.85546875" style="1" customWidth="1"/>
    <col min="4347" max="4347" width="9.7109375" style="1" customWidth="1"/>
    <col min="4348" max="4348" width="11.42578125" style="1"/>
    <col min="4349" max="4349" width="23.28515625" style="1" customWidth="1"/>
    <col min="4350" max="4350" width="9.42578125" style="1" customWidth="1"/>
    <col min="4351" max="4351" width="7.5703125" style="1" customWidth="1"/>
    <col min="4352" max="4352" width="8" style="1" customWidth="1"/>
    <col min="4353" max="4353" width="7.42578125" style="1" customWidth="1"/>
    <col min="4354" max="4354" width="6.85546875" style="1" customWidth="1"/>
    <col min="4355" max="4355" width="8" style="1" customWidth="1"/>
    <col min="4356" max="4356" width="8.140625" style="1" bestFit="1" customWidth="1"/>
    <col min="4357" max="4358" width="9.7109375" style="1" customWidth="1"/>
    <col min="4359" max="4360" width="6.85546875" style="1" customWidth="1"/>
    <col min="4361" max="4361" width="11.42578125" style="1"/>
    <col min="4362" max="4362" width="7.28515625" style="1" customWidth="1"/>
    <col min="4363" max="4600" width="11.42578125" style="1"/>
    <col min="4601" max="4601" width="6.85546875" style="1" customWidth="1"/>
    <col min="4602" max="4602" width="8.85546875" style="1" customWidth="1"/>
    <col min="4603" max="4603" width="9.7109375" style="1" customWidth="1"/>
    <col min="4604" max="4604" width="11.42578125" style="1"/>
    <col min="4605" max="4605" width="23.28515625" style="1" customWidth="1"/>
    <col min="4606" max="4606" width="9.42578125" style="1" customWidth="1"/>
    <col min="4607" max="4607" width="7.5703125" style="1" customWidth="1"/>
    <col min="4608" max="4608" width="8" style="1" customWidth="1"/>
    <col min="4609" max="4609" width="7.42578125" style="1" customWidth="1"/>
    <col min="4610" max="4610" width="6.85546875" style="1" customWidth="1"/>
    <col min="4611" max="4611" width="8" style="1" customWidth="1"/>
    <col min="4612" max="4612" width="8.140625" style="1" bestFit="1" customWidth="1"/>
    <col min="4613" max="4614" width="9.7109375" style="1" customWidth="1"/>
    <col min="4615" max="4616" width="6.85546875" style="1" customWidth="1"/>
    <col min="4617" max="4617" width="11.42578125" style="1"/>
    <col min="4618" max="4618" width="7.28515625" style="1" customWidth="1"/>
    <col min="4619" max="4856" width="11.42578125" style="1"/>
    <col min="4857" max="4857" width="6.85546875" style="1" customWidth="1"/>
    <col min="4858" max="4858" width="8.85546875" style="1" customWidth="1"/>
    <col min="4859" max="4859" width="9.7109375" style="1" customWidth="1"/>
    <col min="4860" max="4860" width="11.42578125" style="1"/>
    <col min="4861" max="4861" width="23.28515625" style="1" customWidth="1"/>
    <col min="4862" max="4862" width="9.42578125" style="1" customWidth="1"/>
    <col min="4863" max="4863" width="7.5703125" style="1" customWidth="1"/>
    <col min="4864" max="4864" width="8" style="1" customWidth="1"/>
    <col min="4865" max="4865" width="7.42578125" style="1" customWidth="1"/>
    <col min="4866" max="4866" width="6.85546875" style="1" customWidth="1"/>
    <col min="4867" max="4867" width="8" style="1" customWidth="1"/>
    <col min="4868" max="4868" width="8.140625" style="1" bestFit="1" customWidth="1"/>
    <col min="4869" max="4870" width="9.7109375" style="1" customWidth="1"/>
    <col min="4871" max="4872" width="6.85546875" style="1" customWidth="1"/>
    <col min="4873" max="4873" width="11.42578125" style="1"/>
    <col min="4874" max="4874" width="7.28515625" style="1" customWidth="1"/>
    <col min="4875" max="5112" width="11.42578125" style="1"/>
    <col min="5113" max="5113" width="6.85546875" style="1" customWidth="1"/>
    <col min="5114" max="5114" width="8.85546875" style="1" customWidth="1"/>
    <col min="5115" max="5115" width="9.7109375" style="1" customWidth="1"/>
    <col min="5116" max="5116" width="11.42578125" style="1"/>
    <col min="5117" max="5117" width="23.28515625" style="1" customWidth="1"/>
    <col min="5118" max="5118" width="9.42578125" style="1" customWidth="1"/>
    <col min="5119" max="5119" width="7.5703125" style="1" customWidth="1"/>
    <col min="5120" max="5120" width="8" style="1" customWidth="1"/>
    <col min="5121" max="5121" width="7.42578125" style="1" customWidth="1"/>
    <col min="5122" max="5122" width="6.85546875" style="1" customWidth="1"/>
    <col min="5123" max="5123" width="8" style="1" customWidth="1"/>
    <col min="5124" max="5124" width="8.140625" style="1" bestFit="1" customWidth="1"/>
    <col min="5125" max="5126" width="9.7109375" style="1" customWidth="1"/>
    <col min="5127" max="5128" width="6.85546875" style="1" customWidth="1"/>
    <col min="5129" max="5129" width="11.42578125" style="1"/>
    <col min="5130" max="5130" width="7.28515625" style="1" customWidth="1"/>
    <col min="5131" max="5368" width="11.42578125" style="1"/>
    <col min="5369" max="5369" width="6.85546875" style="1" customWidth="1"/>
    <col min="5370" max="5370" width="8.85546875" style="1" customWidth="1"/>
    <col min="5371" max="5371" width="9.7109375" style="1" customWidth="1"/>
    <col min="5372" max="5372" width="11.42578125" style="1"/>
    <col min="5373" max="5373" width="23.28515625" style="1" customWidth="1"/>
    <col min="5374" max="5374" width="9.42578125" style="1" customWidth="1"/>
    <col min="5375" max="5375" width="7.5703125" style="1" customWidth="1"/>
    <col min="5376" max="5376" width="8" style="1" customWidth="1"/>
    <col min="5377" max="5377" width="7.42578125" style="1" customWidth="1"/>
    <col min="5378" max="5378" width="6.85546875" style="1" customWidth="1"/>
    <col min="5379" max="5379" width="8" style="1" customWidth="1"/>
    <col min="5380" max="5380" width="8.140625" style="1" bestFit="1" customWidth="1"/>
    <col min="5381" max="5382" width="9.7109375" style="1" customWidth="1"/>
    <col min="5383" max="5384" width="6.85546875" style="1" customWidth="1"/>
    <col min="5385" max="5385" width="11.42578125" style="1"/>
    <col min="5386" max="5386" width="7.28515625" style="1" customWidth="1"/>
    <col min="5387" max="5624" width="11.42578125" style="1"/>
    <col min="5625" max="5625" width="6.85546875" style="1" customWidth="1"/>
    <col min="5626" max="5626" width="8.85546875" style="1" customWidth="1"/>
    <col min="5627" max="5627" width="9.7109375" style="1" customWidth="1"/>
    <col min="5628" max="5628" width="11.42578125" style="1"/>
    <col min="5629" max="5629" width="23.28515625" style="1" customWidth="1"/>
    <col min="5630" max="5630" width="9.42578125" style="1" customWidth="1"/>
    <col min="5631" max="5631" width="7.5703125" style="1" customWidth="1"/>
    <col min="5632" max="5632" width="8" style="1" customWidth="1"/>
    <col min="5633" max="5633" width="7.42578125" style="1" customWidth="1"/>
    <col min="5634" max="5634" width="6.85546875" style="1" customWidth="1"/>
    <col min="5635" max="5635" width="8" style="1" customWidth="1"/>
    <col min="5636" max="5636" width="8.140625" style="1" bestFit="1" customWidth="1"/>
    <col min="5637" max="5638" width="9.7109375" style="1" customWidth="1"/>
    <col min="5639" max="5640" width="6.85546875" style="1" customWidth="1"/>
    <col min="5641" max="5641" width="11.42578125" style="1"/>
    <col min="5642" max="5642" width="7.28515625" style="1" customWidth="1"/>
    <col min="5643" max="5880" width="11.42578125" style="1"/>
    <col min="5881" max="5881" width="6.85546875" style="1" customWidth="1"/>
    <col min="5882" max="5882" width="8.85546875" style="1" customWidth="1"/>
    <col min="5883" max="5883" width="9.7109375" style="1" customWidth="1"/>
    <col min="5884" max="5884" width="11.42578125" style="1"/>
    <col min="5885" max="5885" width="23.28515625" style="1" customWidth="1"/>
    <col min="5886" max="5886" width="9.42578125" style="1" customWidth="1"/>
    <col min="5887" max="5887" width="7.5703125" style="1" customWidth="1"/>
    <col min="5888" max="5888" width="8" style="1" customWidth="1"/>
    <col min="5889" max="5889" width="7.42578125" style="1" customWidth="1"/>
    <col min="5890" max="5890" width="6.85546875" style="1" customWidth="1"/>
    <col min="5891" max="5891" width="8" style="1" customWidth="1"/>
    <col min="5892" max="5892" width="8.140625" style="1" bestFit="1" customWidth="1"/>
    <col min="5893" max="5894" width="9.7109375" style="1" customWidth="1"/>
    <col min="5895" max="5896" width="6.85546875" style="1" customWidth="1"/>
    <col min="5897" max="5897" width="11.42578125" style="1"/>
    <col min="5898" max="5898" width="7.28515625" style="1" customWidth="1"/>
    <col min="5899" max="6136" width="11.42578125" style="1"/>
    <col min="6137" max="6137" width="6.85546875" style="1" customWidth="1"/>
    <col min="6138" max="6138" width="8.85546875" style="1" customWidth="1"/>
    <col min="6139" max="6139" width="9.7109375" style="1" customWidth="1"/>
    <col min="6140" max="6140" width="11.42578125" style="1"/>
    <col min="6141" max="6141" width="23.28515625" style="1" customWidth="1"/>
    <col min="6142" max="6142" width="9.42578125" style="1" customWidth="1"/>
    <col min="6143" max="6143" width="7.5703125" style="1" customWidth="1"/>
    <col min="6144" max="6144" width="8" style="1" customWidth="1"/>
    <col min="6145" max="6145" width="7.42578125" style="1" customWidth="1"/>
    <col min="6146" max="6146" width="6.85546875" style="1" customWidth="1"/>
    <col min="6147" max="6147" width="8" style="1" customWidth="1"/>
    <col min="6148" max="6148" width="8.140625" style="1" bestFit="1" customWidth="1"/>
    <col min="6149" max="6150" width="9.7109375" style="1" customWidth="1"/>
    <col min="6151" max="6152" width="6.85546875" style="1" customWidth="1"/>
    <col min="6153" max="6153" width="11.42578125" style="1"/>
    <col min="6154" max="6154" width="7.28515625" style="1" customWidth="1"/>
    <col min="6155" max="6392" width="11.42578125" style="1"/>
    <col min="6393" max="6393" width="6.85546875" style="1" customWidth="1"/>
    <col min="6394" max="6394" width="8.85546875" style="1" customWidth="1"/>
    <col min="6395" max="6395" width="9.7109375" style="1" customWidth="1"/>
    <col min="6396" max="6396" width="11.42578125" style="1"/>
    <col min="6397" max="6397" width="23.28515625" style="1" customWidth="1"/>
    <col min="6398" max="6398" width="9.42578125" style="1" customWidth="1"/>
    <col min="6399" max="6399" width="7.5703125" style="1" customWidth="1"/>
    <col min="6400" max="6400" width="8" style="1" customWidth="1"/>
    <col min="6401" max="6401" width="7.42578125" style="1" customWidth="1"/>
    <col min="6402" max="6402" width="6.85546875" style="1" customWidth="1"/>
    <col min="6403" max="6403" width="8" style="1" customWidth="1"/>
    <col min="6404" max="6404" width="8.140625" style="1" bestFit="1" customWidth="1"/>
    <col min="6405" max="6406" width="9.7109375" style="1" customWidth="1"/>
    <col min="6407" max="6408" width="6.85546875" style="1" customWidth="1"/>
    <col min="6409" max="6409" width="11.42578125" style="1"/>
    <col min="6410" max="6410" width="7.28515625" style="1" customWidth="1"/>
    <col min="6411" max="6648" width="11.42578125" style="1"/>
    <col min="6649" max="6649" width="6.85546875" style="1" customWidth="1"/>
    <col min="6650" max="6650" width="8.85546875" style="1" customWidth="1"/>
    <col min="6651" max="6651" width="9.7109375" style="1" customWidth="1"/>
    <col min="6652" max="6652" width="11.42578125" style="1"/>
    <col min="6653" max="6653" width="23.28515625" style="1" customWidth="1"/>
    <col min="6654" max="6654" width="9.42578125" style="1" customWidth="1"/>
    <col min="6655" max="6655" width="7.5703125" style="1" customWidth="1"/>
    <col min="6656" max="6656" width="8" style="1" customWidth="1"/>
    <col min="6657" max="6657" width="7.42578125" style="1" customWidth="1"/>
    <col min="6658" max="6658" width="6.85546875" style="1" customWidth="1"/>
    <col min="6659" max="6659" width="8" style="1" customWidth="1"/>
    <col min="6660" max="6660" width="8.140625" style="1" bestFit="1" customWidth="1"/>
    <col min="6661" max="6662" width="9.7109375" style="1" customWidth="1"/>
    <col min="6663" max="6664" width="6.85546875" style="1" customWidth="1"/>
    <col min="6665" max="6665" width="11.42578125" style="1"/>
    <col min="6666" max="6666" width="7.28515625" style="1" customWidth="1"/>
    <col min="6667" max="6904" width="11.42578125" style="1"/>
    <col min="6905" max="6905" width="6.85546875" style="1" customWidth="1"/>
    <col min="6906" max="6906" width="8.85546875" style="1" customWidth="1"/>
    <col min="6907" max="6907" width="9.7109375" style="1" customWidth="1"/>
    <col min="6908" max="6908" width="11.42578125" style="1"/>
    <col min="6909" max="6909" width="23.28515625" style="1" customWidth="1"/>
    <col min="6910" max="6910" width="9.42578125" style="1" customWidth="1"/>
    <col min="6911" max="6911" width="7.5703125" style="1" customWidth="1"/>
    <col min="6912" max="6912" width="8" style="1" customWidth="1"/>
    <col min="6913" max="6913" width="7.42578125" style="1" customWidth="1"/>
    <col min="6914" max="6914" width="6.85546875" style="1" customWidth="1"/>
    <col min="6915" max="6915" width="8" style="1" customWidth="1"/>
    <col min="6916" max="6916" width="8.140625" style="1" bestFit="1" customWidth="1"/>
    <col min="6917" max="6918" width="9.7109375" style="1" customWidth="1"/>
    <col min="6919" max="6920" width="6.85546875" style="1" customWidth="1"/>
    <col min="6921" max="6921" width="11.42578125" style="1"/>
    <col min="6922" max="6922" width="7.28515625" style="1" customWidth="1"/>
    <col min="6923" max="7160" width="11.42578125" style="1"/>
    <col min="7161" max="7161" width="6.85546875" style="1" customWidth="1"/>
    <col min="7162" max="7162" width="8.85546875" style="1" customWidth="1"/>
    <col min="7163" max="7163" width="9.7109375" style="1" customWidth="1"/>
    <col min="7164" max="7164" width="11.42578125" style="1"/>
    <col min="7165" max="7165" width="23.28515625" style="1" customWidth="1"/>
    <col min="7166" max="7166" width="9.42578125" style="1" customWidth="1"/>
    <col min="7167" max="7167" width="7.5703125" style="1" customWidth="1"/>
    <col min="7168" max="7168" width="8" style="1" customWidth="1"/>
    <col min="7169" max="7169" width="7.42578125" style="1" customWidth="1"/>
    <col min="7170" max="7170" width="6.85546875" style="1" customWidth="1"/>
    <col min="7171" max="7171" width="8" style="1" customWidth="1"/>
    <col min="7172" max="7172" width="8.140625" style="1" bestFit="1" customWidth="1"/>
    <col min="7173" max="7174" width="9.7109375" style="1" customWidth="1"/>
    <col min="7175" max="7176" width="6.85546875" style="1" customWidth="1"/>
    <col min="7177" max="7177" width="11.42578125" style="1"/>
    <col min="7178" max="7178" width="7.28515625" style="1" customWidth="1"/>
    <col min="7179" max="7416" width="11.42578125" style="1"/>
    <col min="7417" max="7417" width="6.85546875" style="1" customWidth="1"/>
    <col min="7418" max="7418" width="8.85546875" style="1" customWidth="1"/>
    <col min="7419" max="7419" width="9.7109375" style="1" customWidth="1"/>
    <col min="7420" max="7420" width="11.42578125" style="1"/>
    <col min="7421" max="7421" width="23.28515625" style="1" customWidth="1"/>
    <col min="7422" max="7422" width="9.42578125" style="1" customWidth="1"/>
    <col min="7423" max="7423" width="7.5703125" style="1" customWidth="1"/>
    <col min="7424" max="7424" width="8" style="1" customWidth="1"/>
    <col min="7425" max="7425" width="7.42578125" style="1" customWidth="1"/>
    <col min="7426" max="7426" width="6.85546875" style="1" customWidth="1"/>
    <col min="7427" max="7427" width="8" style="1" customWidth="1"/>
    <col min="7428" max="7428" width="8.140625" style="1" bestFit="1" customWidth="1"/>
    <col min="7429" max="7430" width="9.7109375" style="1" customWidth="1"/>
    <col min="7431" max="7432" width="6.85546875" style="1" customWidth="1"/>
    <col min="7433" max="7433" width="11.42578125" style="1"/>
    <col min="7434" max="7434" width="7.28515625" style="1" customWidth="1"/>
    <col min="7435" max="7672" width="11.42578125" style="1"/>
    <col min="7673" max="7673" width="6.85546875" style="1" customWidth="1"/>
    <col min="7674" max="7674" width="8.85546875" style="1" customWidth="1"/>
    <col min="7675" max="7675" width="9.7109375" style="1" customWidth="1"/>
    <col min="7676" max="7676" width="11.42578125" style="1"/>
    <col min="7677" max="7677" width="23.28515625" style="1" customWidth="1"/>
    <col min="7678" max="7678" width="9.42578125" style="1" customWidth="1"/>
    <col min="7679" max="7679" width="7.5703125" style="1" customWidth="1"/>
    <col min="7680" max="7680" width="8" style="1" customWidth="1"/>
    <col min="7681" max="7681" width="7.42578125" style="1" customWidth="1"/>
    <col min="7682" max="7682" width="6.85546875" style="1" customWidth="1"/>
    <col min="7683" max="7683" width="8" style="1" customWidth="1"/>
    <col min="7684" max="7684" width="8.140625" style="1" bestFit="1" customWidth="1"/>
    <col min="7685" max="7686" width="9.7109375" style="1" customWidth="1"/>
    <col min="7687" max="7688" width="6.85546875" style="1" customWidth="1"/>
    <col min="7689" max="7689" width="11.42578125" style="1"/>
    <col min="7690" max="7690" width="7.28515625" style="1" customWidth="1"/>
    <col min="7691" max="7928" width="11.42578125" style="1"/>
    <col min="7929" max="7929" width="6.85546875" style="1" customWidth="1"/>
    <col min="7930" max="7930" width="8.85546875" style="1" customWidth="1"/>
    <col min="7931" max="7931" width="9.7109375" style="1" customWidth="1"/>
    <col min="7932" max="7932" width="11.42578125" style="1"/>
    <col min="7933" max="7933" width="23.28515625" style="1" customWidth="1"/>
    <col min="7934" max="7934" width="9.42578125" style="1" customWidth="1"/>
    <col min="7935" max="7935" width="7.5703125" style="1" customWidth="1"/>
    <col min="7936" max="7936" width="8" style="1" customWidth="1"/>
    <col min="7937" max="7937" width="7.42578125" style="1" customWidth="1"/>
    <col min="7938" max="7938" width="6.85546875" style="1" customWidth="1"/>
    <col min="7939" max="7939" width="8" style="1" customWidth="1"/>
    <col min="7940" max="7940" width="8.140625" style="1" bestFit="1" customWidth="1"/>
    <col min="7941" max="7942" width="9.7109375" style="1" customWidth="1"/>
    <col min="7943" max="7944" width="6.85546875" style="1" customWidth="1"/>
    <col min="7945" max="7945" width="11.42578125" style="1"/>
    <col min="7946" max="7946" width="7.28515625" style="1" customWidth="1"/>
    <col min="7947" max="8184" width="11.42578125" style="1"/>
    <col min="8185" max="8185" width="6.85546875" style="1" customWidth="1"/>
    <col min="8186" max="8186" width="8.85546875" style="1" customWidth="1"/>
    <col min="8187" max="8187" width="9.7109375" style="1" customWidth="1"/>
    <col min="8188" max="8188" width="11.42578125" style="1"/>
    <col min="8189" max="8189" width="23.28515625" style="1" customWidth="1"/>
    <col min="8190" max="8190" width="9.42578125" style="1" customWidth="1"/>
    <col min="8191" max="8191" width="7.5703125" style="1" customWidth="1"/>
    <col min="8192" max="8192" width="8" style="1" customWidth="1"/>
    <col min="8193" max="8193" width="7.42578125" style="1" customWidth="1"/>
    <col min="8194" max="8194" width="6.85546875" style="1" customWidth="1"/>
    <col min="8195" max="8195" width="8" style="1" customWidth="1"/>
    <col min="8196" max="8196" width="8.140625" style="1" bestFit="1" customWidth="1"/>
    <col min="8197" max="8198" width="9.7109375" style="1" customWidth="1"/>
    <col min="8199" max="8200" width="6.85546875" style="1" customWidth="1"/>
    <col min="8201" max="8201" width="11.42578125" style="1"/>
    <col min="8202" max="8202" width="7.28515625" style="1" customWidth="1"/>
    <col min="8203" max="8440" width="11.42578125" style="1"/>
    <col min="8441" max="8441" width="6.85546875" style="1" customWidth="1"/>
    <col min="8442" max="8442" width="8.85546875" style="1" customWidth="1"/>
    <col min="8443" max="8443" width="9.7109375" style="1" customWidth="1"/>
    <col min="8444" max="8444" width="11.42578125" style="1"/>
    <col min="8445" max="8445" width="23.28515625" style="1" customWidth="1"/>
    <col min="8446" max="8446" width="9.42578125" style="1" customWidth="1"/>
    <col min="8447" max="8447" width="7.5703125" style="1" customWidth="1"/>
    <col min="8448" max="8448" width="8" style="1" customWidth="1"/>
    <col min="8449" max="8449" width="7.42578125" style="1" customWidth="1"/>
    <col min="8450" max="8450" width="6.85546875" style="1" customWidth="1"/>
    <col min="8451" max="8451" width="8" style="1" customWidth="1"/>
    <col min="8452" max="8452" width="8.140625" style="1" bestFit="1" customWidth="1"/>
    <col min="8453" max="8454" width="9.7109375" style="1" customWidth="1"/>
    <col min="8455" max="8456" width="6.85546875" style="1" customWidth="1"/>
    <col min="8457" max="8457" width="11.42578125" style="1"/>
    <col min="8458" max="8458" width="7.28515625" style="1" customWidth="1"/>
    <col min="8459" max="8696" width="11.42578125" style="1"/>
    <col min="8697" max="8697" width="6.85546875" style="1" customWidth="1"/>
    <col min="8698" max="8698" width="8.85546875" style="1" customWidth="1"/>
    <col min="8699" max="8699" width="9.7109375" style="1" customWidth="1"/>
    <col min="8700" max="8700" width="11.42578125" style="1"/>
    <col min="8701" max="8701" width="23.28515625" style="1" customWidth="1"/>
    <col min="8702" max="8702" width="9.42578125" style="1" customWidth="1"/>
    <col min="8703" max="8703" width="7.5703125" style="1" customWidth="1"/>
    <col min="8704" max="8704" width="8" style="1" customWidth="1"/>
    <col min="8705" max="8705" width="7.42578125" style="1" customWidth="1"/>
    <col min="8706" max="8706" width="6.85546875" style="1" customWidth="1"/>
    <col min="8707" max="8707" width="8" style="1" customWidth="1"/>
    <col min="8708" max="8708" width="8.140625" style="1" bestFit="1" customWidth="1"/>
    <col min="8709" max="8710" width="9.7109375" style="1" customWidth="1"/>
    <col min="8711" max="8712" width="6.85546875" style="1" customWidth="1"/>
    <col min="8713" max="8713" width="11.42578125" style="1"/>
    <col min="8714" max="8714" width="7.28515625" style="1" customWidth="1"/>
    <col min="8715" max="8952" width="11.42578125" style="1"/>
    <col min="8953" max="8953" width="6.85546875" style="1" customWidth="1"/>
    <col min="8954" max="8954" width="8.85546875" style="1" customWidth="1"/>
    <col min="8955" max="8955" width="9.7109375" style="1" customWidth="1"/>
    <col min="8956" max="8956" width="11.42578125" style="1"/>
    <col min="8957" max="8957" width="23.28515625" style="1" customWidth="1"/>
    <col min="8958" max="8958" width="9.42578125" style="1" customWidth="1"/>
    <col min="8959" max="8959" width="7.5703125" style="1" customWidth="1"/>
    <col min="8960" max="8960" width="8" style="1" customWidth="1"/>
    <col min="8961" max="8961" width="7.42578125" style="1" customWidth="1"/>
    <col min="8962" max="8962" width="6.85546875" style="1" customWidth="1"/>
    <col min="8963" max="8963" width="8" style="1" customWidth="1"/>
    <col min="8964" max="8964" width="8.140625" style="1" bestFit="1" customWidth="1"/>
    <col min="8965" max="8966" width="9.7109375" style="1" customWidth="1"/>
    <col min="8967" max="8968" width="6.85546875" style="1" customWidth="1"/>
    <col min="8969" max="8969" width="11.42578125" style="1"/>
    <col min="8970" max="8970" width="7.28515625" style="1" customWidth="1"/>
    <col min="8971" max="9208" width="11.42578125" style="1"/>
    <col min="9209" max="9209" width="6.85546875" style="1" customWidth="1"/>
    <col min="9210" max="9210" width="8.85546875" style="1" customWidth="1"/>
    <col min="9211" max="9211" width="9.7109375" style="1" customWidth="1"/>
    <col min="9212" max="9212" width="11.42578125" style="1"/>
    <col min="9213" max="9213" width="23.28515625" style="1" customWidth="1"/>
    <col min="9214" max="9214" width="9.42578125" style="1" customWidth="1"/>
    <col min="9215" max="9215" width="7.5703125" style="1" customWidth="1"/>
    <col min="9216" max="9216" width="8" style="1" customWidth="1"/>
    <col min="9217" max="9217" width="7.42578125" style="1" customWidth="1"/>
    <col min="9218" max="9218" width="6.85546875" style="1" customWidth="1"/>
    <col min="9219" max="9219" width="8" style="1" customWidth="1"/>
    <col min="9220" max="9220" width="8.140625" style="1" bestFit="1" customWidth="1"/>
    <col min="9221" max="9222" width="9.7109375" style="1" customWidth="1"/>
    <col min="9223" max="9224" width="6.85546875" style="1" customWidth="1"/>
    <col min="9225" max="9225" width="11.42578125" style="1"/>
    <col min="9226" max="9226" width="7.28515625" style="1" customWidth="1"/>
    <col min="9227" max="9464" width="11.42578125" style="1"/>
    <col min="9465" max="9465" width="6.85546875" style="1" customWidth="1"/>
    <col min="9466" max="9466" width="8.85546875" style="1" customWidth="1"/>
    <col min="9467" max="9467" width="9.7109375" style="1" customWidth="1"/>
    <col min="9468" max="9468" width="11.42578125" style="1"/>
    <col min="9469" max="9469" width="23.28515625" style="1" customWidth="1"/>
    <col min="9470" max="9470" width="9.42578125" style="1" customWidth="1"/>
    <col min="9471" max="9471" width="7.5703125" style="1" customWidth="1"/>
    <col min="9472" max="9472" width="8" style="1" customWidth="1"/>
    <col min="9473" max="9473" width="7.42578125" style="1" customWidth="1"/>
    <col min="9474" max="9474" width="6.85546875" style="1" customWidth="1"/>
    <col min="9475" max="9475" width="8" style="1" customWidth="1"/>
    <col min="9476" max="9476" width="8.140625" style="1" bestFit="1" customWidth="1"/>
    <col min="9477" max="9478" width="9.7109375" style="1" customWidth="1"/>
    <col min="9479" max="9480" width="6.85546875" style="1" customWidth="1"/>
    <col min="9481" max="9481" width="11.42578125" style="1"/>
    <col min="9482" max="9482" width="7.28515625" style="1" customWidth="1"/>
    <col min="9483" max="9720" width="11.42578125" style="1"/>
    <col min="9721" max="9721" width="6.85546875" style="1" customWidth="1"/>
    <col min="9722" max="9722" width="8.85546875" style="1" customWidth="1"/>
    <col min="9723" max="9723" width="9.7109375" style="1" customWidth="1"/>
    <col min="9724" max="9724" width="11.42578125" style="1"/>
    <col min="9725" max="9725" width="23.28515625" style="1" customWidth="1"/>
    <col min="9726" max="9726" width="9.42578125" style="1" customWidth="1"/>
    <col min="9727" max="9727" width="7.5703125" style="1" customWidth="1"/>
    <col min="9728" max="9728" width="8" style="1" customWidth="1"/>
    <col min="9729" max="9729" width="7.42578125" style="1" customWidth="1"/>
    <col min="9730" max="9730" width="6.85546875" style="1" customWidth="1"/>
    <col min="9731" max="9731" width="8" style="1" customWidth="1"/>
    <col min="9732" max="9732" width="8.140625" style="1" bestFit="1" customWidth="1"/>
    <col min="9733" max="9734" width="9.7109375" style="1" customWidth="1"/>
    <col min="9735" max="9736" width="6.85546875" style="1" customWidth="1"/>
    <col min="9737" max="9737" width="11.42578125" style="1"/>
    <col min="9738" max="9738" width="7.28515625" style="1" customWidth="1"/>
    <col min="9739" max="9976" width="11.42578125" style="1"/>
    <col min="9977" max="9977" width="6.85546875" style="1" customWidth="1"/>
    <col min="9978" max="9978" width="8.85546875" style="1" customWidth="1"/>
    <col min="9979" max="9979" width="9.7109375" style="1" customWidth="1"/>
    <col min="9980" max="9980" width="11.42578125" style="1"/>
    <col min="9981" max="9981" width="23.28515625" style="1" customWidth="1"/>
    <col min="9982" max="9982" width="9.42578125" style="1" customWidth="1"/>
    <col min="9983" max="9983" width="7.5703125" style="1" customWidth="1"/>
    <col min="9984" max="9984" width="8" style="1" customWidth="1"/>
    <col min="9985" max="9985" width="7.42578125" style="1" customWidth="1"/>
    <col min="9986" max="9986" width="6.85546875" style="1" customWidth="1"/>
    <col min="9987" max="9987" width="8" style="1" customWidth="1"/>
    <col min="9988" max="9988" width="8.140625" style="1" bestFit="1" customWidth="1"/>
    <col min="9989" max="9990" width="9.7109375" style="1" customWidth="1"/>
    <col min="9991" max="9992" width="6.85546875" style="1" customWidth="1"/>
    <col min="9993" max="9993" width="11.42578125" style="1"/>
    <col min="9994" max="9994" width="7.28515625" style="1" customWidth="1"/>
    <col min="9995" max="10232" width="11.42578125" style="1"/>
    <col min="10233" max="10233" width="6.85546875" style="1" customWidth="1"/>
    <col min="10234" max="10234" width="8.85546875" style="1" customWidth="1"/>
    <col min="10235" max="10235" width="9.7109375" style="1" customWidth="1"/>
    <col min="10236" max="10236" width="11.42578125" style="1"/>
    <col min="10237" max="10237" width="23.28515625" style="1" customWidth="1"/>
    <col min="10238" max="10238" width="9.42578125" style="1" customWidth="1"/>
    <col min="10239" max="10239" width="7.5703125" style="1" customWidth="1"/>
    <col min="10240" max="10240" width="8" style="1" customWidth="1"/>
    <col min="10241" max="10241" width="7.42578125" style="1" customWidth="1"/>
    <col min="10242" max="10242" width="6.85546875" style="1" customWidth="1"/>
    <col min="10243" max="10243" width="8" style="1" customWidth="1"/>
    <col min="10244" max="10244" width="8.140625" style="1" bestFit="1" customWidth="1"/>
    <col min="10245" max="10246" width="9.7109375" style="1" customWidth="1"/>
    <col min="10247" max="10248" width="6.85546875" style="1" customWidth="1"/>
    <col min="10249" max="10249" width="11.42578125" style="1"/>
    <col min="10250" max="10250" width="7.28515625" style="1" customWidth="1"/>
    <col min="10251" max="10488" width="11.42578125" style="1"/>
    <col min="10489" max="10489" width="6.85546875" style="1" customWidth="1"/>
    <col min="10490" max="10490" width="8.85546875" style="1" customWidth="1"/>
    <col min="10491" max="10491" width="9.7109375" style="1" customWidth="1"/>
    <col min="10492" max="10492" width="11.42578125" style="1"/>
    <col min="10493" max="10493" width="23.28515625" style="1" customWidth="1"/>
    <col min="10494" max="10494" width="9.42578125" style="1" customWidth="1"/>
    <col min="10495" max="10495" width="7.5703125" style="1" customWidth="1"/>
    <col min="10496" max="10496" width="8" style="1" customWidth="1"/>
    <col min="10497" max="10497" width="7.42578125" style="1" customWidth="1"/>
    <col min="10498" max="10498" width="6.85546875" style="1" customWidth="1"/>
    <col min="10499" max="10499" width="8" style="1" customWidth="1"/>
    <col min="10500" max="10500" width="8.140625" style="1" bestFit="1" customWidth="1"/>
    <col min="10501" max="10502" width="9.7109375" style="1" customWidth="1"/>
    <col min="10503" max="10504" width="6.85546875" style="1" customWidth="1"/>
    <col min="10505" max="10505" width="11.42578125" style="1"/>
    <col min="10506" max="10506" width="7.28515625" style="1" customWidth="1"/>
    <col min="10507" max="10744" width="11.42578125" style="1"/>
    <col min="10745" max="10745" width="6.85546875" style="1" customWidth="1"/>
    <col min="10746" max="10746" width="8.85546875" style="1" customWidth="1"/>
    <col min="10747" max="10747" width="9.7109375" style="1" customWidth="1"/>
    <col min="10748" max="10748" width="11.42578125" style="1"/>
    <col min="10749" max="10749" width="23.28515625" style="1" customWidth="1"/>
    <col min="10750" max="10750" width="9.42578125" style="1" customWidth="1"/>
    <col min="10751" max="10751" width="7.5703125" style="1" customWidth="1"/>
    <col min="10752" max="10752" width="8" style="1" customWidth="1"/>
    <col min="10753" max="10753" width="7.42578125" style="1" customWidth="1"/>
    <col min="10754" max="10754" width="6.85546875" style="1" customWidth="1"/>
    <col min="10755" max="10755" width="8" style="1" customWidth="1"/>
    <col min="10756" max="10756" width="8.140625" style="1" bestFit="1" customWidth="1"/>
    <col min="10757" max="10758" width="9.7109375" style="1" customWidth="1"/>
    <col min="10759" max="10760" width="6.85546875" style="1" customWidth="1"/>
    <col min="10761" max="10761" width="11.42578125" style="1"/>
    <col min="10762" max="10762" width="7.28515625" style="1" customWidth="1"/>
    <col min="10763" max="11000" width="11.42578125" style="1"/>
    <col min="11001" max="11001" width="6.85546875" style="1" customWidth="1"/>
    <col min="11002" max="11002" width="8.85546875" style="1" customWidth="1"/>
    <col min="11003" max="11003" width="9.7109375" style="1" customWidth="1"/>
    <col min="11004" max="11004" width="11.42578125" style="1"/>
    <col min="11005" max="11005" width="23.28515625" style="1" customWidth="1"/>
    <col min="11006" max="11006" width="9.42578125" style="1" customWidth="1"/>
    <col min="11007" max="11007" width="7.5703125" style="1" customWidth="1"/>
    <col min="11008" max="11008" width="8" style="1" customWidth="1"/>
    <col min="11009" max="11009" width="7.42578125" style="1" customWidth="1"/>
    <col min="11010" max="11010" width="6.85546875" style="1" customWidth="1"/>
    <col min="11011" max="11011" width="8" style="1" customWidth="1"/>
    <col min="11012" max="11012" width="8.140625" style="1" bestFit="1" customWidth="1"/>
    <col min="11013" max="11014" width="9.7109375" style="1" customWidth="1"/>
    <col min="11015" max="11016" width="6.85546875" style="1" customWidth="1"/>
    <col min="11017" max="11017" width="11.42578125" style="1"/>
    <col min="11018" max="11018" width="7.28515625" style="1" customWidth="1"/>
    <col min="11019" max="11256" width="11.42578125" style="1"/>
    <col min="11257" max="11257" width="6.85546875" style="1" customWidth="1"/>
    <col min="11258" max="11258" width="8.85546875" style="1" customWidth="1"/>
    <col min="11259" max="11259" width="9.7109375" style="1" customWidth="1"/>
    <col min="11260" max="11260" width="11.42578125" style="1"/>
    <col min="11261" max="11261" width="23.28515625" style="1" customWidth="1"/>
    <col min="11262" max="11262" width="9.42578125" style="1" customWidth="1"/>
    <col min="11263" max="11263" width="7.5703125" style="1" customWidth="1"/>
    <col min="11264" max="11264" width="8" style="1" customWidth="1"/>
    <col min="11265" max="11265" width="7.42578125" style="1" customWidth="1"/>
    <col min="11266" max="11266" width="6.85546875" style="1" customWidth="1"/>
    <col min="11267" max="11267" width="8" style="1" customWidth="1"/>
    <col min="11268" max="11268" width="8.140625" style="1" bestFit="1" customWidth="1"/>
    <col min="11269" max="11270" width="9.7109375" style="1" customWidth="1"/>
    <col min="11271" max="11272" width="6.85546875" style="1" customWidth="1"/>
    <col min="11273" max="11273" width="11.42578125" style="1"/>
    <col min="11274" max="11274" width="7.28515625" style="1" customWidth="1"/>
    <col min="11275" max="11512" width="11.42578125" style="1"/>
    <col min="11513" max="11513" width="6.85546875" style="1" customWidth="1"/>
    <col min="11514" max="11514" width="8.85546875" style="1" customWidth="1"/>
    <col min="11515" max="11515" width="9.7109375" style="1" customWidth="1"/>
    <col min="11516" max="11516" width="11.42578125" style="1"/>
    <col min="11517" max="11517" width="23.28515625" style="1" customWidth="1"/>
    <col min="11518" max="11518" width="9.42578125" style="1" customWidth="1"/>
    <col min="11519" max="11519" width="7.5703125" style="1" customWidth="1"/>
    <col min="11520" max="11520" width="8" style="1" customWidth="1"/>
    <col min="11521" max="11521" width="7.42578125" style="1" customWidth="1"/>
    <col min="11522" max="11522" width="6.85546875" style="1" customWidth="1"/>
    <col min="11523" max="11523" width="8" style="1" customWidth="1"/>
    <col min="11524" max="11524" width="8.140625" style="1" bestFit="1" customWidth="1"/>
    <col min="11525" max="11526" width="9.7109375" style="1" customWidth="1"/>
    <col min="11527" max="11528" width="6.85546875" style="1" customWidth="1"/>
    <col min="11529" max="11529" width="11.42578125" style="1"/>
    <col min="11530" max="11530" width="7.28515625" style="1" customWidth="1"/>
    <col min="11531" max="11768" width="11.42578125" style="1"/>
    <col min="11769" max="11769" width="6.85546875" style="1" customWidth="1"/>
    <col min="11770" max="11770" width="8.85546875" style="1" customWidth="1"/>
    <col min="11771" max="11771" width="9.7109375" style="1" customWidth="1"/>
    <col min="11772" max="11772" width="11.42578125" style="1"/>
    <col min="11773" max="11773" width="23.28515625" style="1" customWidth="1"/>
    <col min="11774" max="11774" width="9.42578125" style="1" customWidth="1"/>
    <col min="11775" max="11775" width="7.5703125" style="1" customWidth="1"/>
    <col min="11776" max="11776" width="8" style="1" customWidth="1"/>
    <col min="11777" max="11777" width="7.42578125" style="1" customWidth="1"/>
    <col min="11778" max="11778" width="6.85546875" style="1" customWidth="1"/>
    <col min="11779" max="11779" width="8" style="1" customWidth="1"/>
    <col min="11780" max="11780" width="8.140625" style="1" bestFit="1" customWidth="1"/>
    <col min="11781" max="11782" width="9.7109375" style="1" customWidth="1"/>
    <col min="11783" max="11784" width="6.85546875" style="1" customWidth="1"/>
    <col min="11785" max="11785" width="11.42578125" style="1"/>
    <col min="11786" max="11786" width="7.28515625" style="1" customWidth="1"/>
    <col min="11787" max="12024" width="11.42578125" style="1"/>
    <col min="12025" max="12025" width="6.85546875" style="1" customWidth="1"/>
    <col min="12026" max="12026" width="8.85546875" style="1" customWidth="1"/>
    <col min="12027" max="12027" width="9.7109375" style="1" customWidth="1"/>
    <col min="12028" max="12028" width="11.42578125" style="1"/>
    <col min="12029" max="12029" width="23.28515625" style="1" customWidth="1"/>
    <col min="12030" max="12030" width="9.42578125" style="1" customWidth="1"/>
    <col min="12031" max="12031" width="7.5703125" style="1" customWidth="1"/>
    <col min="12032" max="12032" width="8" style="1" customWidth="1"/>
    <col min="12033" max="12033" width="7.42578125" style="1" customWidth="1"/>
    <col min="12034" max="12034" width="6.85546875" style="1" customWidth="1"/>
    <col min="12035" max="12035" width="8" style="1" customWidth="1"/>
    <col min="12036" max="12036" width="8.140625" style="1" bestFit="1" customWidth="1"/>
    <col min="12037" max="12038" width="9.7109375" style="1" customWidth="1"/>
    <col min="12039" max="12040" width="6.85546875" style="1" customWidth="1"/>
    <col min="12041" max="12041" width="11.42578125" style="1"/>
    <col min="12042" max="12042" width="7.28515625" style="1" customWidth="1"/>
    <col min="12043" max="12280" width="11.42578125" style="1"/>
    <col min="12281" max="12281" width="6.85546875" style="1" customWidth="1"/>
    <col min="12282" max="12282" width="8.85546875" style="1" customWidth="1"/>
    <col min="12283" max="12283" width="9.7109375" style="1" customWidth="1"/>
    <col min="12284" max="12284" width="11.42578125" style="1"/>
    <col min="12285" max="12285" width="23.28515625" style="1" customWidth="1"/>
    <col min="12286" max="12286" width="9.42578125" style="1" customWidth="1"/>
    <col min="12287" max="12287" width="7.5703125" style="1" customWidth="1"/>
    <col min="12288" max="12288" width="8" style="1" customWidth="1"/>
    <col min="12289" max="12289" width="7.42578125" style="1" customWidth="1"/>
    <col min="12290" max="12290" width="6.85546875" style="1" customWidth="1"/>
    <col min="12291" max="12291" width="8" style="1" customWidth="1"/>
    <col min="12292" max="12292" width="8.140625" style="1" bestFit="1" customWidth="1"/>
    <col min="12293" max="12294" width="9.7109375" style="1" customWidth="1"/>
    <col min="12295" max="12296" width="6.85546875" style="1" customWidth="1"/>
    <col min="12297" max="12297" width="11.42578125" style="1"/>
    <col min="12298" max="12298" width="7.28515625" style="1" customWidth="1"/>
    <col min="12299" max="12536" width="11.42578125" style="1"/>
    <col min="12537" max="12537" width="6.85546875" style="1" customWidth="1"/>
    <col min="12538" max="12538" width="8.85546875" style="1" customWidth="1"/>
    <col min="12539" max="12539" width="9.7109375" style="1" customWidth="1"/>
    <col min="12540" max="12540" width="11.42578125" style="1"/>
    <col min="12541" max="12541" width="23.28515625" style="1" customWidth="1"/>
    <col min="12542" max="12542" width="9.42578125" style="1" customWidth="1"/>
    <col min="12543" max="12543" width="7.5703125" style="1" customWidth="1"/>
    <col min="12544" max="12544" width="8" style="1" customWidth="1"/>
    <col min="12545" max="12545" width="7.42578125" style="1" customWidth="1"/>
    <col min="12546" max="12546" width="6.85546875" style="1" customWidth="1"/>
    <col min="12547" max="12547" width="8" style="1" customWidth="1"/>
    <col min="12548" max="12548" width="8.140625" style="1" bestFit="1" customWidth="1"/>
    <col min="12549" max="12550" width="9.7109375" style="1" customWidth="1"/>
    <col min="12551" max="12552" width="6.85546875" style="1" customWidth="1"/>
    <col min="12553" max="12553" width="11.42578125" style="1"/>
    <col min="12554" max="12554" width="7.28515625" style="1" customWidth="1"/>
    <col min="12555" max="12792" width="11.42578125" style="1"/>
    <col min="12793" max="12793" width="6.85546875" style="1" customWidth="1"/>
    <col min="12794" max="12794" width="8.85546875" style="1" customWidth="1"/>
    <col min="12795" max="12795" width="9.7109375" style="1" customWidth="1"/>
    <col min="12796" max="12796" width="11.42578125" style="1"/>
    <col min="12797" max="12797" width="23.28515625" style="1" customWidth="1"/>
    <col min="12798" max="12798" width="9.42578125" style="1" customWidth="1"/>
    <col min="12799" max="12799" width="7.5703125" style="1" customWidth="1"/>
    <col min="12800" max="12800" width="8" style="1" customWidth="1"/>
    <col min="12801" max="12801" width="7.42578125" style="1" customWidth="1"/>
    <col min="12802" max="12802" width="6.85546875" style="1" customWidth="1"/>
    <col min="12803" max="12803" width="8" style="1" customWidth="1"/>
    <col min="12804" max="12804" width="8.140625" style="1" bestFit="1" customWidth="1"/>
    <col min="12805" max="12806" width="9.7109375" style="1" customWidth="1"/>
    <col min="12807" max="12808" width="6.85546875" style="1" customWidth="1"/>
    <col min="12809" max="12809" width="11.42578125" style="1"/>
    <col min="12810" max="12810" width="7.28515625" style="1" customWidth="1"/>
    <col min="12811" max="13048" width="11.42578125" style="1"/>
    <col min="13049" max="13049" width="6.85546875" style="1" customWidth="1"/>
    <col min="13050" max="13050" width="8.85546875" style="1" customWidth="1"/>
    <col min="13051" max="13051" width="9.7109375" style="1" customWidth="1"/>
    <col min="13052" max="13052" width="11.42578125" style="1"/>
    <col min="13053" max="13053" width="23.28515625" style="1" customWidth="1"/>
    <col min="13054" max="13054" width="9.42578125" style="1" customWidth="1"/>
    <col min="13055" max="13055" width="7.5703125" style="1" customWidth="1"/>
    <col min="13056" max="13056" width="8" style="1" customWidth="1"/>
    <col min="13057" max="13057" width="7.42578125" style="1" customWidth="1"/>
    <col min="13058" max="13058" width="6.85546875" style="1" customWidth="1"/>
    <col min="13059" max="13059" width="8" style="1" customWidth="1"/>
    <col min="13060" max="13060" width="8.140625" style="1" bestFit="1" customWidth="1"/>
    <col min="13061" max="13062" width="9.7109375" style="1" customWidth="1"/>
    <col min="13063" max="13064" width="6.85546875" style="1" customWidth="1"/>
    <col min="13065" max="13065" width="11.42578125" style="1"/>
    <col min="13066" max="13066" width="7.28515625" style="1" customWidth="1"/>
    <col min="13067" max="13304" width="11.42578125" style="1"/>
    <col min="13305" max="13305" width="6.85546875" style="1" customWidth="1"/>
    <col min="13306" max="13306" width="8.85546875" style="1" customWidth="1"/>
    <col min="13307" max="13307" width="9.7109375" style="1" customWidth="1"/>
    <col min="13308" max="13308" width="11.42578125" style="1"/>
    <col min="13309" max="13309" width="23.28515625" style="1" customWidth="1"/>
    <col min="13310" max="13310" width="9.42578125" style="1" customWidth="1"/>
    <col min="13311" max="13311" width="7.5703125" style="1" customWidth="1"/>
    <col min="13312" max="13312" width="8" style="1" customWidth="1"/>
    <col min="13313" max="13313" width="7.42578125" style="1" customWidth="1"/>
    <col min="13314" max="13314" width="6.85546875" style="1" customWidth="1"/>
    <col min="13315" max="13315" width="8" style="1" customWidth="1"/>
    <col min="13316" max="13316" width="8.140625" style="1" bestFit="1" customWidth="1"/>
    <col min="13317" max="13318" width="9.7109375" style="1" customWidth="1"/>
    <col min="13319" max="13320" width="6.85546875" style="1" customWidth="1"/>
    <col min="13321" max="13321" width="11.42578125" style="1"/>
    <col min="13322" max="13322" width="7.28515625" style="1" customWidth="1"/>
    <col min="13323" max="13560" width="11.42578125" style="1"/>
    <col min="13561" max="13561" width="6.85546875" style="1" customWidth="1"/>
    <col min="13562" max="13562" width="8.85546875" style="1" customWidth="1"/>
    <col min="13563" max="13563" width="9.7109375" style="1" customWidth="1"/>
    <col min="13564" max="13564" width="11.42578125" style="1"/>
    <col min="13565" max="13565" width="23.28515625" style="1" customWidth="1"/>
    <col min="13566" max="13566" width="9.42578125" style="1" customWidth="1"/>
    <col min="13567" max="13567" width="7.5703125" style="1" customWidth="1"/>
    <col min="13568" max="13568" width="8" style="1" customWidth="1"/>
    <col min="13569" max="13569" width="7.42578125" style="1" customWidth="1"/>
    <col min="13570" max="13570" width="6.85546875" style="1" customWidth="1"/>
    <col min="13571" max="13571" width="8" style="1" customWidth="1"/>
    <col min="13572" max="13572" width="8.140625" style="1" bestFit="1" customWidth="1"/>
    <col min="13573" max="13574" width="9.7109375" style="1" customWidth="1"/>
    <col min="13575" max="13576" width="6.85546875" style="1" customWidth="1"/>
    <col min="13577" max="13577" width="11.42578125" style="1"/>
    <col min="13578" max="13578" width="7.28515625" style="1" customWidth="1"/>
    <col min="13579" max="13816" width="11.42578125" style="1"/>
    <col min="13817" max="13817" width="6.85546875" style="1" customWidth="1"/>
    <col min="13818" max="13818" width="8.85546875" style="1" customWidth="1"/>
    <col min="13819" max="13819" width="9.7109375" style="1" customWidth="1"/>
    <col min="13820" max="13820" width="11.42578125" style="1"/>
    <col min="13821" max="13821" width="23.28515625" style="1" customWidth="1"/>
    <col min="13822" max="13822" width="9.42578125" style="1" customWidth="1"/>
    <col min="13823" max="13823" width="7.5703125" style="1" customWidth="1"/>
    <col min="13824" max="13824" width="8" style="1" customWidth="1"/>
    <col min="13825" max="13825" width="7.42578125" style="1" customWidth="1"/>
    <col min="13826" max="13826" width="6.85546875" style="1" customWidth="1"/>
    <col min="13827" max="13827" width="8" style="1" customWidth="1"/>
    <col min="13828" max="13828" width="8.140625" style="1" bestFit="1" customWidth="1"/>
    <col min="13829" max="13830" width="9.7109375" style="1" customWidth="1"/>
    <col min="13831" max="13832" width="6.85546875" style="1" customWidth="1"/>
    <col min="13833" max="13833" width="11.42578125" style="1"/>
    <col min="13834" max="13834" width="7.28515625" style="1" customWidth="1"/>
    <col min="13835" max="14072" width="11.42578125" style="1"/>
    <col min="14073" max="14073" width="6.85546875" style="1" customWidth="1"/>
    <col min="14074" max="14074" width="8.85546875" style="1" customWidth="1"/>
    <col min="14075" max="14075" width="9.7109375" style="1" customWidth="1"/>
    <col min="14076" max="14076" width="11.42578125" style="1"/>
    <col min="14077" max="14077" width="23.28515625" style="1" customWidth="1"/>
    <col min="14078" max="14078" width="9.42578125" style="1" customWidth="1"/>
    <col min="14079" max="14079" width="7.5703125" style="1" customWidth="1"/>
    <col min="14080" max="14080" width="8" style="1" customWidth="1"/>
    <col min="14081" max="14081" width="7.42578125" style="1" customWidth="1"/>
    <col min="14082" max="14082" width="6.85546875" style="1" customWidth="1"/>
    <col min="14083" max="14083" width="8" style="1" customWidth="1"/>
    <col min="14084" max="14084" width="8.140625" style="1" bestFit="1" customWidth="1"/>
    <col min="14085" max="14086" width="9.7109375" style="1" customWidth="1"/>
    <col min="14087" max="14088" width="6.85546875" style="1" customWidth="1"/>
    <col min="14089" max="14089" width="11.42578125" style="1"/>
    <col min="14090" max="14090" width="7.28515625" style="1" customWidth="1"/>
    <col min="14091" max="14328" width="11.42578125" style="1"/>
    <col min="14329" max="14329" width="6.85546875" style="1" customWidth="1"/>
    <col min="14330" max="14330" width="8.85546875" style="1" customWidth="1"/>
    <col min="14331" max="14331" width="9.7109375" style="1" customWidth="1"/>
    <col min="14332" max="14332" width="11.42578125" style="1"/>
    <col min="14333" max="14333" width="23.28515625" style="1" customWidth="1"/>
    <col min="14334" max="14334" width="9.42578125" style="1" customWidth="1"/>
    <col min="14335" max="14335" width="7.5703125" style="1" customWidth="1"/>
    <col min="14336" max="14336" width="8" style="1" customWidth="1"/>
    <col min="14337" max="14337" width="7.42578125" style="1" customWidth="1"/>
    <col min="14338" max="14338" width="6.85546875" style="1" customWidth="1"/>
    <col min="14339" max="14339" width="8" style="1" customWidth="1"/>
    <col min="14340" max="14340" width="8.140625" style="1" bestFit="1" customWidth="1"/>
    <col min="14341" max="14342" width="9.7109375" style="1" customWidth="1"/>
    <col min="14343" max="14344" width="6.85546875" style="1" customWidth="1"/>
    <col min="14345" max="14345" width="11.42578125" style="1"/>
    <col min="14346" max="14346" width="7.28515625" style="1" customWidth="1"/>
    <col min="14347" max="14584" width="11.42578125" style="1"/>
    <col min="14585" max="14585" width="6.85546875" style="1" customWidth="1"/>
    <col min="14586" max="14586" width="8.85546875" style="1" customWidth="1"/>
    <col min="14587" max="14587" width="9.7109375" style="1" customWidth="1"/>
    <col min="14588" max="14588" width="11.42578125" style="1"/>
    <col min="14589" max="14589" width="23.28515625" style="1" customWidth="1"/>
    <col min="14590" max="14590" width="9.42578125" style="1" customWidth="1"/>
    <col min="14591" max="14591" width="7.5703125" style="1" customWidth="1"/>
    <col min="14592" max="14592" width="8" style="1" customWidth="1"/>
    <col min="14593" max="14593" width="7.42578125" style="1" customWidth="1"/>
    <col min="14594" max="14594" width="6.85546875" style="1" customWidth="1"/>
    <col min="14595" max="14595" width="8" style="1" customWidth="1"/>
    <col min="14596" max="14596" width="8.140625" style="1" bestFit="1" customWidth="1"/>
    <col min="14597" max="14598" width="9.7109375" style="1" customWidth="1"/>
    <col min="14599" max="14600" width="6.85546875" style="1" customWidth="1"/>
    <col min="14601" max="14601" width="11.42578125" style="1"/>
    <col min="14602" max="14602" width="7.28515625" style="1" customWidth="1"/>
    <col min="14603" max="14840" width="11.42578125" style="1"/>
    <col min="14841" max="14841" width="6.85546875" style="1" customWidth="1"/>
    <col min="14842" max="14842" width="8.85546875" style="1" customWidth="1"/>
    <col min="14843" max="14843" width="9.7109375" style="1" customWidth="1"/>
    <col min="14844" max="14844" width="11.42578125" style="1"/>
    <col min="14845" max="14845" width="23.28515625" style="1" customWidth="1"/>
    <col min="14846" max="14846" width="9.42578125" style="1" customWidth="1"/>
    <col min="14847" max="14847" width="7.5703125" style="1" customWidth="1"/>
    <col min="14848" max="14848" width="8" style="1" customWidth="1"/>
    <col min="14849" max="14849" width="7.42578125" style="1" customWidth="1"/>
    <col min="14850" max="14850" width="6.85546875" style="1" customWidth="1"/>
    <col min="14851" max="14851" width="8" style="1" customWidth="1"/>
    <col min="14852" max="14852" width="8.140625" style="1" bestFit="1" customWidth="1"/>
    <col min="14853" max="14854" width="9.7109375" style="1" customWidth="1"/>
    <col min="14855" max="14856" width="6.85546875" style="1" customWidth="1"/>
    <col min="14857" max="14857" width="11.42578125" style="1"/>
    <col min="14858" max="14858" width="7.28515625" style="1" customWidth="1"/>
    <col min="14859" max="15096" width="11.42578125" style="1"/>
    <col min="15097" max="15097" width="6.85546875" style="1" customWidth="1"/>
    <col min="15098" max="15098" width="8.85546875" style="1" customWidth="1"/>
    <col min="15099" max="15099" width="9.7109375" style="1" customWidth="1"/>
    <col min="15100" max="15100" width="11.42578125" style="1"/>
    <col min="15101" max="15101" width="23.28515625" style="1" customWidth="1"/>
    <col min="15102" max="15102" width="9.42578125" style="1" customWidth="1"/>
    <col min="15103" max="15103" width="7.5703125" style="1" customWidth="1"/>
    <col min="15104" max="15104" width="8" style="1" customWidth="1"/>
    <col min="15105" max="15105" width="7.42578125" style="1" customWidth="1"/>
    <col min="15106" max="15106" width="6.85546875" style="1" customWidth="1"/>
    <col min="15107" max="15107" width="8" style="1" customWidth="1"/>
    <col min="15108" max="15108" width="8.140625" style="1" bestFit="1" customWidth="1"/>
    <col min="15109" max="15110" width="9.7109375" style="1" customWidth="1"/>
    <col min="15111" max="15112" width="6.85546875" style="1" customWidth="1"/>
    <col min="15113" max="15113" width="11.42578125" style="1"/>
    <col min="15114" max="15114" width="7.28515625" style="1" customWidth="1"/>
    <col min="15115" max="15352" width="11.42578125" style="1"/>
    <col min="15353" max="15353" width="6.85546875" style="1" customWidth="1"/>
    <col min="15354" max="15354" width="8.85546875" style="1" customWidth="1"/>
    <col min="15355" max="15355" width="9.7109375" style="1" customWidth="1"/>
    <col min="15356" max="15356" width="11.42578125" style="1"/>
    <col min="15357" max="15357" width="23.28515625" style="1" customWidth="1"/>
    <col min="15358" max="15358" width="9.42578125" style="1" customWidth="1"/>
    <col min="15359" max="15359" width="7.5703125" style="1" customWidth="1"/>
    <col min="15360" max="15360" width="8" style="1" customWidth="1"/>
    <col min="15361" max="15361" width="7.42578125" style="1" customWidth="1"/>
    <col min="15362" max="15362" width="6.85546875" style="1" customWidth="1"/>
    <col min="15363" max="15363" width="8" style="1" customWidth="1"/>
    <col min="15364" max="15364" width="8.140625" style="1" bestFit="1" customWidth="1"/>
    <col min="15365" max="15366" width="9.7109375" style="1" customWidth="1"/>
    <col min="15367" max="15368" width="6.85546875" style="1" customWidth="1"/>
    <col min="15369" max="15369" width="11.42578125" style="1"/>
    <col min="15370" max="15370" width="7.28515625" style="1" customWidth="1"/>
    <col min="15371" max="15608" width="11.42578125" style="1"/>
    <col min="15609" max="15609" width="6.85546875" style="1" customWidth="1"/>
    <col min="15610" max="15610" width="8.85546875" style="1" customWidth="1"/>
    <col min="15611" max="15611" width="9.7109375" style="1" customWidth="1"/>
    <col min="15612" max="15612" width="11.42578125" style="1"/>
    <col min="15613" max="15613" width="23.28515625" style="1" customWidth="1"/>
    <col min="15614" max="15614" width="9.42578125" style="1" customWidth="1"/>
    <col min="15615" max="15615" width="7.5703125" style="1" customWidth="1"/>
    <col min="15616" max="15616" width="8" style="1" customWidth="1"/>
    <col min="15617" max="15617" width="7.42578125" style="1" customWidth="1"/>
    <col min="15618" max="15618" width="6.85546875" style="1" customWidth="1"/>
    <col min="15619" max="15619" width="8" style="1" customWidth="1"/>
    <col min="15620" max="15620" width="8.140625" style="1" bestFit="1" customWidth="1"/>
    <col min="15621" max="15622" width="9.7109375" style="1" customWidth="1"/>
    <col min="15623" max="15624" width="6.85546875" style="1" customWidth="1"/>
    <col min="15625" max="15625" width="11.42578125" style="1"/>
    <col min="15626" max="15626" width="7.28515625" style="1" customWidth="1"/>
    <col min="15627" max="15864" width="11.42578125" style="1"/>
    <col min="15865" max="15865" width="6.85546875" style="1" customWidth="1"/>
    <col min="15866" max="15866" width="8.85546875" style="1" customWidth="1"/>
    <col min="15867" max="15867" width="9.7109375" style="1" customWidth="1"/>
    <col min="15868" max="15868" width="11.42578125" style="1"/>
    <col min="15869" max="15869" width="23.28515625" style="1" customWidth="1"/>
    <col min="15870" max="15870" width="9.42578125" style="1" customWidth="1"/>
    <col min="15871" max="15871" width="7.5703125" style="1" customWidth="1"/>
    <col min="15872" max="15872" width="8" style="1" customWidth="1"/>
    <col min="15873" max="15873" width="7.42578125" style="1" customWidth="1"/>
    <col min="15874" max="15874" width="6.85546875" style="1" customWidth="1"/>
    <col min="15875" max="15875" width="8" style="1" customWidth="1"/>
    <col min="15876" max="15876" width="8.140625" style="1" bestFit="1" customWidth="1"/>
    <col min="15877" max="15878" width="9.7109375" style="1" customWidth="1"/>
    <col min="15879" max="15880" width="6.85546875" style="1" customWidth="1"/>
    <col min="15881" max="15881" width="11.42578125" style="1"/>
    <col min="15882" max="15882" width="7.28515625" style="1" customWidth="1"/>
    <col min="15883" max="16120" width="11.42578125" style="1"/>
    <col min="16121" max="16121" width="6.85546875" style="1" customWidth="1"/>
    <col min="16122" max="16122" width="8.85546875" style="1" customWidth="1"/>
    <col min="16123" max="16123" width="9.7109375" style="1" customWidth="1"/>
    <col min="16124" max="16124" width="11.42578125" style="1"/>
    <col min="16125" max="16125" width="23.28515625" style="1" customWidth="1"/>
    <col min="16126" max="16126" width="9.42578125" style="1" customWidth="1"/>
    <col min="16127" max="16127" width="7.5703125" style="1" customWidth="1"/>
    <col min="16128" max="16128" width="8" style="1" customWidth="1"/>
    <col min="16129" max="16129" width="7.42578125" style="1" customWidth="1"/>
    <col min="16130" max="16130" width="6.85546875" style="1" customWidth="1"/>
    <col min="16131" max="16131" width="8" style="1" customWidth="1"/>
    <col min="16132" max="16132" width="8.140625" style="1" bestFit="1" customWidth="1"/>
    <col min="16133" max="16134" width="9.7109375" style="1" customWidth="1"/>
    <col min="16135" max="16136" width="6.85546875" style="1" customWidth="1"/>
    <col min="16137" max="16137" width="11.42578125" style="1"/>
    <col min="16138" max="16138" width="7.28515625" style="1" customWidth="1"/>
    <col min="16139" max="16384" width="11.42578125" style="1"/>
  </cols>
  <sheetData>
    <row r="1" spans="1:21" ht="48" customHeight="1" thickBot="1" x14ac:dyDescent="0.3">
      <c r="A1" s="238" t="s">
        <v>28</v>
      </c>
      <c r="B1" s="238"/>
      <c r="C1" s="238"/>
      <c r="D1" s="238"/>
      <c r="E1" s="238"/>
      <c r="F1" s="238"/>
      <c r="G1" s="239" t="str">
        <f>ANNEE!$A$21 &amp;" "&amp;ANNEE!$G$3</f>
        <v>DECEMBRE 2026</v>
      </c>
      <c r="H1" s="239"/>
      <c r="I1" s="239"/>
      <c r="J1" s="239"/>
      <c r="K1" s="186" t="str">
        <f>ANNEE!$F$5</f>
        <v>AUBRY Clement</v>
      </c>
      <c r="L1" s="186"/>
      <c r="M1" s="186"/>
      <c r="N1" s="186"/>
      <c r="O1" s="186"/>
    </row>
    <row r="2" spans="1:21" ht="36" customHeight="1" thickBot="1" x14ac:dyDescent="0.3">
      <c r="A2" s="169" t="s">
        <v>2</v>
      </c>
      <c r="B2" s="235" t="s">
        <v>3</v>
      </c>
      <c r="C2" s="235"/>
      <c r="D2" s="106" t="s">
        <v>26</v>
      </c>
      <c r="E2" s="70">
        <f>NOVEMBRE!$E$33</f>
        <v>0</v>
      </c>
      <c r="F2" s="172" t="str">
        <f>"Répartition Heures à Récupérer" &amp; CHAR(10) &amp; "(heures normales de 7h à 22h)"</f>
        <v>Répartition Heures à Récupérer
(heures normales de 7h à 22h)</v>
      </c>
      <c r="G2" s="173"/>
      <c r="H2" s="173"/>
      <c r="I2" s="173"/>
      <c r="J2" s="174"/>
      <c r="K2" s="175" t="str">
        <f>"Répartition Heures à Payer" &amp; CHAR(10) &amp; "(heures normales de 7h à 22h)"</f>
        <v>Répartition Heures à Payer
(heures normales de 7h à 22h)</v>
      </c>
      <c r="L2" s="173"/>
      <c r="M2" s="173"/>
      <c r="N2" s="174"/>
    </row>
    <row r="3" spans="1:21" ht="36" customHeight="1" thickBot="1" x14ac:dyDescent="0.3">
      <c r="A3" s="170"/>
      <c r="B3" s="236" t="s">
        <v>6</v>
      </c>
      <c r="C3" s="236" t="s">
        <v>7</v>
      </c>
      <c r="D3" s="169" t="s">
        <v>4</v>
      </c>
      <c r="E3" s="240" t="str">
        <f>"Heures" &amp; CHAR(10) &amp; CHAR(10) &amp; "Effectuées"</f>
        <v>Heures
Effectuées</v>
      </c>
      <c r="F3" s="179" t="str">
        <f>"14" &amp; CHAR(10) &amp; "premières" &amp; CHAR(10) &amp; "heures"</f>
        <v>14
premières
heures</v>
      </c>
      <c r="G3" s="179" t="str">
        <f>"Au-delà" &amp; CHAR(10) &amp; "des 14" &amp; CHAR(10) &amp; "premières" &amp; CHAR(10) &amp; "heures"</f>
        <v>Au-delà
des 14
premières
heures</v>
      </c>
      <c r="H3" s="179" t="str">
        <f>"Dimanche" &amp; CHAR(10) &amp; "et jours" &amp; CHAR(10) &amp; "fériés"</f>
        <v>Dimanche
et jours
fériés</v>
      </c>
      <c r="I3" s="182" t="str">
        <f>"Heures" &amp; CHAR(10) &amp; "de nuit" &amp; CHAR(10) &amp; "22h à 7h"</f>
        <v>Heures
de nuit
22h à 7h</v>
      </c>
      <c r="J3" s="184" t="str">
        <f>"Total" &amp; CHAR(10) &amp;"A"&amp; CHAR(10) &amp; "Récup."</f>
        <v>Total
A
Récup.</v>
      </c>
      <c r="K3" s="179" t="str">
        <f>"Heures" &amp; CHAR(10) &amp; "normales"</f>
        <v>Heures
normales</v>
      </c>
      <c r="L3" s="179" t="str">
        <f>"Dimanche" &amp; CHAR(10) &amp; "et jours" &amp; CHAR(10) &amp; "fériés"</f>
        <v>Dimanche
et jours
fériés</v>
      </c>
      <c r="M3" s="182" t="str">
        <f>"Heures" &amp; CHAR(10) &amp; "de nuit" &amp; CHAR(10) &amp; "22h à 7h"</f>
        <v>Heures
de nuit
22h à 7h</v>
      </c>
      <c r="N3" s="184" t="str">
        <f>"Total" &amp; CHAR(10) &amp;"A"&amp; CHAR(10) &amp; "Payé"</f>
        <v>Total
A
Payé</v>
      </c>
      <c r="O3" s="5"/>
    </row>
    <row r="4" spans="1:21" ht="18" customHeight="1" thickBot="1" x14ac:dyDescent="0.3">
      <c r="A4" s="171"/>
      <c r="B4" s="237"/>
      <c r="C4" s="237"/>
      <c r="D4" s="176"/>
      <c r="E4" s="241"/>
      <c r="F4" s="180"/>
      <c r="G4" s="181"/>
      <c r="H4" s="181"/>
      <c r="I4" s="183"/>
      <c r="J4" s="185"/>
      <c r="K4" s="180"/>
      <c r="L4" s="181"/>
      <c r="M4" s="183"/>
      <c r="N4" s="185"/>
      <c r="O4" s="4" t="s">
        <v>34</v>
      </c>
      <c r="Q4" s="2"/>
      <c r="R4" s="2"/>
      <c r="S4" s="2"/>
      <c r="T4" s="6">
        <v>0.58333333333333337</v>
      </c>
    </row>
    <row r="5" spans="1:21" ht="18.75" customHeight="1" x14ac:dyDescent="0.25">
      <c r="A5" s="59"/>
      <c r="B5" s="19"/>
      <c r="C5" s="20"/>
      <c r="D5" s="158"/>
      <c r="E5" s="21">
        <f t="shared" ref="E5:E24" si="0">IF((C5-B5)&lt;0,C5-B5+1,C5-B5)</f>
        <v>0</v>
      </c>
      <c r="F5" s="22"/>
      <c r="G5" s="19"/>
      <c r="H5" s="23"/>
      <c r="I5" s="23"/>
      <c r="J5" s="24">
        <f>SUM(F5:I5)</f>
        <v>0</v>
      </c>
      <c r="K5" s="25"/>
      <c r="L5" s="19"/>
      <c r="M5" s="19"/>
      <c r="N5" s="26">
        <f t="shared" ref="N5:N24" si="1">SUM(K5:M5)</f>
        <v>0</v>
      </c>
      <c r="O5" s="152"/>
      <c r="Q5" s="2">
        <f>IF($A5="",0,IFERROR(VLOOKUP($A5,ANNEE!$O$15:$P$27,2,FALSE),WEEKDAY($A5,2)))</f>
        <v>0</v>
      </c>
      <c r="R5" s="2"/>
      <c r="S5" s="2" t="str">
        <f>LEFT(O5,1)</f>
        <v/>
      </c>
      <c r="T5" s="7">
        <f>F5</f>
        <v>0</v>
      </c>
    </row>
    <row r="6" spans="1:21" ht="18" customHeight="1" x14ac:dyDescent="0.25">
      <c r="A6" s="60"/>
      <c r="B6" s="27"/>
      <c r="C6" s="28"/>
      <c r="D6" s="159"/>
      <c r="E6" s="29">
        <f t="shared" si="0"/>
        <v>0</v>
      </c>
      <c r="F6" s="30"/>
      <c r="G6" s="27"/>
      <c r="H6" s="31"/>
      <c r="I6" s="31"/>
      <c r="J6" s="32">
        <f t="shared" ref="J6:J23" si="2">SUM(F6:I6)</f>
        <v>0</v>
      </c>
      <c r="K6" s="33"/>
      <c r="L6" s="27"/>
      <c r="M6" s="27"/>
      <c r="N6" s="34">
        <f t="shared" si="1"/>
        <v>0</v>
      </c>
      <c r="O6" s="153"/>
      <c r="Q6" s="2">
        <f>IF($A6="",0,IFERROR(VLOOKUP($A6,ANNEE!$O$15:$P$27,2,FALSE),WEEKDAY($A6,2)))</f>
        <v>0</v>
      </c>
      <c r="R6" s="2"/>
      <c r="S6" s="2" t="str">
        <f t="shared" ref="S6:S31" si="3">LEFT(O6,1)</f>
        <v/>
      </c>
      <c r="T6" s="7">
        <f t="shared" ref="T6:T24" si="4">T5+F6</f>
        <v>0</v>
      </c>
      <c r="U6" s="150"/>
    </row>
    <row r="7" spans="1:21" ht="18" customHeight="1" x14ac:dyDescent="0.25">
      <c r="A7" s="60"/>
      <c r="B7" s="27"/>
      <c r="C7" s="28"/>
      <c r="D7" s="159"/>
      <c r="E7" s="29">
        <f t="shared" si="0"/>
        <v>0</v>
      </c>
      <c r="F7" s="30"/>
      <c r="G7" s="27"/>
      <c r="H7" s="31"/>
      <c r="I7" s="31"/>
      <c r="J7" s="32">
        <f t="shared" si="2"/>
        <v>0</v>
      </c>
      <c r="K7" s="33"/>
      <c r="L7" s="27"/>
      <c r="M7" s="27"/>
      <c r="N7" s="34">
        <f t="shared" si="1"/>
        <v>0</v>
      </c>
      <c r="O7" s="153"/>
      <c r="Q7" s="2">
        <f>IF($A7="",0,IFERROR(VLOOKUP($A7,ANNEE!$O$15:$P$27,2,FALSE),WEEKDAY($A7,2)))</f>
        <v>0</v>
      </c>
      <c r="R7" s="2"/>
      <c r="S7" s="2" t="str">
        <f t="shared" si="3"/>
        <v/>
      </c>
      <c r="T7" s="7">
        <f t="shared" si="4"/>
        <v>0</v>
      </c>
    </row>
    <row r="8" spans="1:21" ht="18" customHeight="1" x14ac:dyDescent="0.25">
      <c r="A8" s="60"/>
      <c r="B8" s="27"/>
      <c r="C8" s="28"/>
      <c r="D8" s="159"/>
      <c r="E8" s="29">
        <f t="shared" si="0"/>
        <v>0</v>
      </c>
      <c r="F8" s="30"/>
      <c r="G8" s="27"/>
      <c r="H8" s="31"/>
      <c r="I8" s="31"/>
      <c r="J8" s="32">
        <f t="shared" si="2"/>
        <v>0</v>
      </c>
      <c r="K8" s="33"/>
      <c r="L8" s="27"/>
      <c r="M8" s="27"/>
      <c r="N8" s="34">
        <f t="shared" si="1"/>
        <v>0</v>
      </c>
      <c r="O8" s="153"/>
      <c r="Q8" s="2">
        <f>IF($A8="",0,IFERROR(VLOOKUP($A8,ANNEE!$O$15:$P$27,2,FALSE),WEEKDAY($A8,2)))</f>
        <v>0</v>
      </c>
      <c r="R8" s="2"/>
      <c r="S8" s="2" t="str">
        <f t="shared" si="3"/>
        <v/>
      </c>
      <c r="T8" s="7">
        <f t="shared" si="4"/>
        <v>0</v>
      </c>
    </row>
    <row r="9" spans="1:21" ht="18" customHeight="1" x14ac:dyDescent="0.25">
      <c r="A9" s="60"/>
      <c r="B9" s="27"/>
      <c r="C9" s="28"/>
      <c r="D9" s="159"/>
      <c r="E9" s="29">
        <f t="shared" si="0"/>
        <v>0</v>
      </c>
      <c r="F9" s="30"/>
      <c r="G9" s="27"/>
      <c r="H9" s="31"/>
      <c r="I9" s="31"/>
      <c r="J9" s="32">
        <f t="shared" si="2"/>
        <v>0</v>
      </c>
      <c r="K9" s="35"/>
      <c r="L9" s="27"/>
      <c r="M9" s="27"/>
      <c r="N9" s="34">
        <f t="shared" si="1"/>
        <v>0</v>
      </c>
      <c r="O9" s="153"/>
      <c r="Q9" s="2">
        <f>IF($A9="",0,IFERROR(VLOOKUP($A9,ANNEE!$O$15:$P$27,2,FALSE),WEEKDAY($A9,2)))</f>
        <v>0</v>
      </c>
      <c r="R9" s="2"/>
      <c r="S9" s="2" t="str">
        <f t="shared" si="3"/>
        <v/>
      </c>
      <c r="T9" s="7">
        <f t="shared" si="4"/>
        <v>0</v>
      </c>
    </row>
    <row r="10" spans="1:21" ht="18" customHeight="1" x14ac:dyDescent="0.25">
      <c r="A10" s="61"/>
      <c r="B10" s="36"/>
      <c r="C10" s="37"/>
      <c r="D10" s="159"/>
      <c r="E10" s="38">
        <f t="shared" si="0"/>
        <v>0</v>
      </c>
      <c r="F10" s="39"/>
      <c r="G10" s="36"/>
      <c r="H10" s="40"/>
      <c r="I10" s="40"/>
      <c r="J10" s="32">
        <f t="shared" si="2"/>
        <v>0</v>
      </c>
      <c r="K10" s="41"/>
      <c r="L10" s="36"/>
      <c r="M10" s="36"/>
      <c r="N10" s="34">
        <f t="shared" si="1"/>
        <v>0</v>
      </c>
      <c r="O10" s="153"/>
      <c r="Q10" s="2">
        <f>IF($A10="",0,IFERROR(VLOOKUP($A10,ANNEE!$O$15:$P$27,2,FALSE),WEEKDAY($A10,2)))</f>
        <v>0</v>
      </c>
      <c r="R10" s="2"/>
      <c r="S10" s="2" t="str">
        <f t="shared" si="3"/>
        <v/>
      </c>
      <c r="T10" s="7">
        <f t="shared" si="4"/>
        <v>0</v>
      </c>
    </row>
    <row r="11" spans="1:21" ht="18" customHeight="1" x14ac:dyDescent="0.25">
      <c r="A11" s="60"/>
      <c r="B11" s="27"/>
      <c r="C11" s="28"/>
      <c r="D11" s="159"/>
      <c r="E11" s="29">
        <f t="shared" si="0"/>
        <v>0</v>
      </c>
      <c r="F11" s="30"/>
      <c r="G11" s="27"/>
      <c r="H11" s="31"/>
      <c r="I11" s="31"/>
      <c r="J11" s="32">
        <f>SUM(F11:I11)</f>
        <v>0</v>
      </c>
      <c r="K11" s="33"/>
      <c r="L11" s="36"/>
      <c r="M11" s="36"/>
      <c r="N11" s="34">
        <f t="shared" si="1"/>
        <v>0</v>
      </c>
      <c r="O11" s="153"/>
      <c r="Q11" s="2">
        <f>IF($A11="",0,IFERROR(VLOOKUP($A11,ANNEE!$O$15:$P$27,2,FALSE),WEEKDAY($A11,2)))</f>
        <v>0</v>
      </c>
      <c r="R11" s="2"/>
      <c r="S11" s="2" t="str">
        <f t="shared" si="3"/>
        <v/>
      </c>
      <c r="T11" s="7">
        <f t="shared" si="4"/>
        <v>0</v>
      </c>
    </row>
    <row r="12" spans="1:21" ht="18" customHeight="1" x14ac:dyDescent="0.25">
      <c r="A12" s="61"/>
      <c r="B12" s="36"/>
      <c r="C12" s="37"/>
      <c r="D12" s="159"/>
      <c r="E12" s="38">
        <f t="shared" si="0"/>
        <v>0</v>
      </c>
      <c r="F12" s="39"/>
      <c r="G12" s="36"/>
      <c r="H12" s="40"/>
      <c r="I12" s="40"/>
      <c r="J12" s="32">
        <f>SUM(F12:I12)</f>
        <v>0</v>
      </c>
      <c r="K12" s="41"/>
      <c r="L12" s="36"/>
      <c r="M12" s="36"/>
      <c r="N12" s="34">
        <f t="shared" si="1"/>
        <v>0</v>
      </c>
      <c r="O12" s="153"/>
      <c r="Q12" s="2">
        <f>IF($A12="",0,IFERROR(VLOOKUP($A12,ANNEE!$O$15:$P$27,2,FALSE),WEEKDAY($A12,2)))</f>
        <v>0</v>
      </c>
      <c r="R12" s="2"/>
      <c r="S12" s="2" t="str">
        <f t="shared" si="3"/>
        <v/>
      </c>
      <c r="T12" s="7">
        <f t="shared" si="4"/>
        <v>0</v>
      </c>
    </row>
    <row r="13" spans="1:21" ht="18" customHeight="1" x14ac:dyDescent="0.25">
      <c r="A13" s="61"/>
      <c r="B13" s="36"/>
      <c r="C13" s="37"/>
      <c r="D13" s="159"/>
      <c r="E13" s="38">
        <f t="shared" si="0"/>
        <v>0</v>
      </c>
      <c r="F13" s="39"/>
      <c r="G13" s="36"/>
      <c r="H13" s="40"/>
      <c r="I13" s="40"/>
      <c r="J13" s="32">
        <f>SUM(F13:I13)</f>
        <v>0</v>
      </c>
      <c r="K13" s="41"/>
      <c r="L13" s="36"/>
      <c r="M13" s="36"/>
      <c r="N13" s="34">
        <f t="shared" si="1"/>
        <v>0</v>
      </c>
      <c r="O13" s="153"/>
      <c r="Q13" s="2">
        <f>IF($A13="",0,IFERROR(VLOOKUP($A13,ANNEE!$O$15:$P$27,2,FALSE),WEEKDAY($A13,2)))</f>
        <v>0</v>
      </c>
      <c r="R13" s="2"/>
      <c r="S13" s="2" t="str">
        <f t="shared" si="3"/>
        <v/>
      </c>
      <c r="T13" s="7">
        <f t="shared" si="4"/>
        <v>0</v>
      </c>
    </row>
    <row r="14" spans="1:21" ht="18" customHeight="1" x14ac:dyDescent="0.25">
      <c r="A14" s="60"/>
      <c r="B14" s="36"/>
      <c r="C14" s="37"/>
      <c r="D14" s="159"/>
      <c r="E14" s="38">
        <f t="shared" si="0"/>
        <v>0</v>
      </c>
      <c r="F14" s="39"/>
      <c r="G14" s="36"/>
      <c r="H14" s="40"/>
      <c r="I14" s="40"/>
      <c r="J14" s="32">
        <f>SUM(F14:I14)</f>
        <v>0</v>
      </c>
      <c r="K14" s="41"/>
      <c r="L14" s="36"/>
      <c r="M14" s="36"/>
      <c r="N14" s="34">
        <f t="shared" si="1"/>
        <v>0</v>
      </c>
      <c r="O14" s="153"/>
      <c r="Q14" s="2">
        <f>IF($A14="",0,IFERROR(VLOOKUP($A14,ANNEE!$O$15:$P$27,2,FALSE),WEEKDAY($A14,2)))</f>
        <v>0</v>
      </c>
      <c r="R14" s="2"/>
      <c r="S14" s="2" t="str">
        <f t="shared" si="3"/>
        <v/>
      </c>
      <c r="T14" s="7">
        <f t="shared" si="4"/>
        <v>0</v>
      </c>
    </row>
    <row r="15" spans="1:21" ht="18" customHeight="1" x14ac:dyDescent="0.25">
      <c r="A15" s="61"/>
      <c r="B15" s="36"/>
      <c r="C15" s="37"/>
      <c r="D15" s="159"/>
      <c r="E15" s="38">
        <f t="shared" si="0"/>
        <v>0</v>
      </c>
      <c r="F15" s="39"/>
      <c r="G15" s="36"/>
      <c r="H15" s="40"/>
      <c r="I15" s="40"/>
      <c r="J15" s="32">
        <f t="shared" si="2"/>
        <v>0</v>
      </c>
      <c r="K15" s="41"/>
      <c r="L15" s="36"/>
      <c r="M15" s="36"/>
      <c r="N15" s="34">
        <f t="shared" si="1"/>
        <v>0</v>
      </c>
      <c r="O15" s="153"/>
      <c r="Q15" s="2">
        <f>IF($A15="",0,IFERROR(VLOOKUP($A15,ANNEE!$O$15:$P$27,2,FALSE),WEEKDAY($A15,2)))</f>
        <v>0</v>
      </c>
      <c r="R15" s="2"/>
      <c r="S15" s="2" t="str">
        <f t="shared" si="3"/>
        <v/>
      </c>
      <c r="T15" s="7">
        <f t="shared" si="4"/>
        <v>0</v>
      </c>
    </row>
    <row r="16" spans="1:21" ht="18" customHeight="1" x14ac:dyDescent="0.25">
      <c r="A16" s="60"/>
      <c r="B16" s="27"/>
      <c r="C16" s="28"/>
      <c r="D16" s="159"/>
      <c r="E16" s="29">
        <f t="shared" si="0"/>
        <v>0</v>
      </c>
      <c r="F16" s="30"/>
      <c r="G16" s="27"/>
      <c r="H16" s="31"/>
      <c r="I16" s="31"/>
      <c r="J16" s="32">
        <f t="shared" si="2"/>
        <v>0</v>
      </c>
      <c r="K16" s="33"/>
      <c r="L16" s="36"/>
      <c r="M16" s="36"/>
      <c r="N16" s="34">
        <f t="shared" si="1"/>
        <v>0</v>
      </c>
      <c r="O16" s="153"/>
      <c r="Q16" s="2">
        <f>IF($A16="",0,IFERROR(VLOOKUP($A16,ANNEE!$O$15:$P$27,2,FALSE),WEEKDAY($A16,2)))</f>
        <v>0</v>
      </c>
      <c r="R16" s="2"/>
      <c r="S16" s="2" t="str">
        <f t="shared" si="3"/>
        <v/>
      </c>
      <c r="T16" s="7">
        <f t="shared" si="4"/>
        <v>0</v>
      </c>
    </row>
    <row r="17" spans="1:20" ht="18" customHeight="1" x14ac:dyDescent="0.25">
      <c r="A17" s="60"/>
      <c r="B17" s="27"/>
      <c r="C17" s="28"/>
      <c r="D17" s="159"/>
      <c r="E17" s="29">
        <f t="shared" si="0"/>
        <v>0</v>
      </c>
      <c r="F17" s="30"/>
      <c r="G17" s="27"/>
      <c r="H17" s="31"/>
      <c r="I17" s="31"/>
      <c r="J17" s="32">
        <f t="shared" si="2"/>
        <v>0</v>
      </c>
      <c r="K17" s="33"/>
      <c r="L17" s="36"/>
      <c r="M17" s="36"/>
      <c r="N17" s="34">
        <f t="shared" si="1"/>
        <v>0</v>
      </c>
      <c r="O17" s="153"/>
      <c r="Q17" s="2">
        <f>IF($A17="",0,IFERROR(VLOOKUP($A17,ANNEE!$O$15:$P$27,2,FALSE),WEEKDAY($A17,2)))</f>
        <v>0</v>
      </c>
      <c r="R17" s="2"/>
      <c r="S17" s="2" t="str">
        <f t="shared" si="3"/>
        <v/>
      </c>
      <c r="T17" s="7">
        <f t="shared" si="4"/>
        <v>0</v>
      </c>
    </row>
    <row r="18" spans="1:20" ht="18" customHeight="1" x14ac:dyDescent="0.25">
      <c r="A18" s="61"/>
      <c r="B18" s="36"/>
      <c r="C18" s="37"/>
      <c r="D18" s="159"/>
      <c r="E18" s="38">
        <f t="shared" si="0"/>
        <v>0</v>
      </c>
      <c r="F18" s="39"/>
      <c r="G18" s="36"/>
      <c r="H18" s="40"/>
      <c r="I18" s="40"/>
      <c r="J18" s="32">
        <f t="shared" si="2"/>
        <v>0</v>
      </c>
      <c r="K18" s="41"/>
      <c r="L18" s="36"/>
      <c r="M18" s="36"/>
      <c r="N18" s="34">
        <f t="shared" si="1"/>
        <v>0</v>
      </c>
      <c r="O18" s="153"/>
      <c r="Q18" s="2">
        <f>IF($A18="",0,IFERROR(VLOOKUP($A18,ANNEE!$O$15:$P$27,2,FALSE),WEEKDAY($A18,2)))</f>
        <v>0</v>
      </c>
      <c r="R18" s="2"/>
      <c r="S18" s="2" t="str">
        <f t="shared" si="3"/>
        <v/>
      </c>
      <c r="T18" s="7">
        <f t="shared" si="4"/>
        <v>0</v>
      </c>
    </row>
    <row r="19" spans="1:20" ht="18" customHeight="1" x14ac:dyDescent="0.25">
      <c r="A19" s="61"/>
      <c r="B19" s="36"/>
      <c r="C19" s="37"/>
      <c r="D19" s="159"/>
      <c r="E19" s="38">
        <f t="shared" si="0"/>
        <v>0</v>
      </c>
      <c r="F19" s="39"/>
      <c r="G19" s="36"/>
      <c r="H19" s="40"/>
      <c r="I19" s="40"/>
      <c r="J19" s="32">
        <f t="shared" si="2"/>
        <v>0</v>
      </c>
      <c r="K19" s="41"/>
      <c r="L19" s="36"/>
      <c r="M19" s="36"/>
      <c r="N19" s="34">
        <f t="shared" si="1"/>
        <v>0</v>
      </c>
      <c r="O19" s="153"/>
      <c r="Q19" s="2">
        <f>IF($A19="",0,IFERROR(VLOOKUP($A19,ANNEE!$O$15:$P$27,2,FALSE),WEEKDAY($A19,2)))</f>
        <v>0</v>
      </c>
      <c r="R19" s="2"/>
      <c r="S19" s="2" t="str">
        <f t="shared" si="3"/>
        <v/>
      </c>
      <c r="T19" s="7">
        <f t="shared" si="4"/>
        <v>0</v>
      </c>
    </row>
    <row r="20" spans="1:20" ht="18" customHeight="1" x14ac:dyDescent="0.25">
      <c r="A20" s="60"/>
      <c r="B20" s="36"/>
      <c r="C20" s="37"/>
      <c r="D20" s="159"/>
      <c r="E20" s="38">
        <f t="shared" si="0"/>
        <v>0</v>
      </c>
      <c r="F20" s="39"/>
      <c r="G20" s="36"/>
      <c r="H20" s="40"/>
      <c r="I20" s="40"/>
      <c r="J20" s="32">
        <f t="shared" si="2"/>
        <v>0</v>
      </c>
      <c r="K20" s="41"/>
      <c r="L20" s="36"/>
      <c r="M20" s="36"/>
      <c r="N20" s="34">
        <f t="shared" si="1"/>
        <v>0</v>
      </c>
      <c r="O20" s="153"/>
      <c r="Q20" s="2">
        <f>IF($A20="",0,IFERROR(VLOOKUP($A20,ANNEE!$O$15:$P$27,2,FALSE),WEEKDAY($A20,2)))</f>
        <v>0</v>
      </c>
      <c r="R20" s="2"/>
      <c r="S20" s="2" t="str">
        <f t="shared" si="3"/>
        <v/>
      </c>
      <c r="T20" s="7">
        <f t="shared" si="4"/>
        <v>0</v>
      </c>
    </row>
    <row r="21" spans="1:20" ht="18" customHeight="1" x14ac:dyDescent="0.25">
      <c r="A21" s="61"/>
      <c r="B21" s="36"/>
      <c r="C21" s="37"/>
      <c r="D21" s="159"/>
      <c r="E21" s="38">
        <f t="shared" si="0"/>
        <v>0</v>
      </c>
      <c r="F21" s="39"/>
      <c r="G21" s="36"/>
      <c r="H21" s="40"/>
      <c r="I21" s="40"/>
      <c r="J21" s="32">
        <f t="shared" si="2"/>
        <v>0</v>
      </c>
      <c r="K21" s="41"/>
      <c r="L21" s="36"/>
      <c r="M21" s="36"/>
      <c r="N21" s="34">
        <f t="shared" si="1"/>
        <v>0</v>
      </c>
      <c r="O21" s="153"/>
      <c r="Q21" s="2">
        <f>IF($A21="",0,IFERROR(VLOOKUP($A21,ANNEE!$O$15:$P$27,2,FALSE),WEEKDAY($A21,2)))</f>
        <v>0</v>
      </c>
      <c r="R21" s="2"/>
      <c r="S21" s="2" t="str">
        <f t="shared" si="3"/>
        <v/>
      </c>
      <c r="T21" s="7">
        <f t="shared" si="4"/>
        <v>0</v>
      </c>
    </row>
    <row r="22" spans="1:20" ht="18" customHeight="1" x14ac:dyDescent="0.25">
      <c r="A22" s="60"/>
      <c r="B22" s="36"/>
      <c r="C22" s="37"/>
      <c r="D22" s="159"/>
      <c r="E22" s="38">
        <f t="shared" si="0"/>
        <v>0</v>
      </c>
      <c r="F22" s="39"/>
      <c r="G22" s="36"/>
      <c r="H22" s="40"/>
      <c r="I22" s="40"/>
      <c r="J22" s="32">
        <f t="shared" si="2"/>
        <v>0</v>
      </c>
      <c r="K22" s="41"/>
      <c r="L22" s="36"/>
      <c r="M22" s="36"/>
      <c r="N22" s="34">
        <f t="shared" si="1"/>
        <v>0</v>
      </c>
      <c r="O22" s="153"/>
      <c r="Q22" s="2">
        <f>IF($A22="",0,IFERROR(VLOOKUP($A22,ANNEE!$O$15:$P$27,2,FALSE),WEEKDAY($A22,2)))</f>
        <v>0</v>
      </c>
      <c r="R22" s="2"/>
      <c r="S22" s="2" t="str">
        <f t="shared" si="3"/>
        <v/>
      </c>
      <c r="T22" s="7">
        <f t="shared" si="4"/>
        <v>0</v>
      </c>
    </row>
    <row r="23" spans="1:20" ht="18" customHeight="1" x14ac:dyDescent="0.25">
      <c r="A23" s="60"/>
      <c r="B23" s="27"/>
      <c r="C23" s="28"/>
      <c r="D23" s="159"/>
      <c r="E23" s="29">
        <f t="shared" si="0"/>
        <v>0</v>
      </c>
      <c r="F23" s="30"/>
      <c r="G23" s="27"/>
      <c r="H23" s="31"/>
      <c r="I23" s="31"/>
      <c r="J23" s="32">
        <f t="shared" si="2"/>
        <v>0</v>
      </c>
      <c r="K23" s="33"/>
      <c r="L23" s="27"/>
      <c r="M23" s="27"/>
      <c r="N23" s="34">
        <f t="shared" si="1"/>
        <v>0</v>
      </c>
      <c r="O23" s="153"/>
      <c r="Q23" s="2">
        <f>IF($A23="",0,IFERROR(VLOOKUP($A23,ANNEE!$O$15:$P$27,2,FALSE),WEEKDAY($A23,2)))</f>
        <v>0</v>
      </c>
      <c r="R23" s="2"/>
      <c r="S23" s="2" t="str">
        <f t="shared" si="3"/>
        <v/>
      </c>
      <c r="T23" s="7">
        <f t="shared" si="4"/>
        <v>0</v>
      </c>
    </row>
    <row r="24" spans="1:20" ht="18" customHeight="1" thickBot="1" x14ac:dyDescent="0.3">
      <c r="A24" s="62"/>
      <c r="B24" s="42"/>
      <c r="C24" s="43"/>
      <c r="D24" s="160"/>
      <c r="E24" s="44">
        <f t="shared" si="0"/>
        <v>0</v>
      </c>
      <c r="F24" s="45"/>
      <c r="G24" s="42"/>
      <c r="H24" s="46"/>
      <c r="I24" s="46"/>
      <c r="J24" s="47">
        <f>SUM(F24:I24)</f>
        <v>0</v>
      </c>
      <c r="K24" s="48"/>
      <c r="L24" s="42"/>
      <c r="M24" s="42"/>
      <c r="N24" s="49">
        <f t="shared" si="1"/>
        <v>0</v>
      </c>
      <c r="O24" s="154"/>
      <c r="Q24" s="2">
        <f>IF($A24="",0,IFERROR(VLOOKUP($A24,ANNEE!$O$15:$P$27,2,FALSE),WEEKDAY($A24,2)))</f>
        <v>0</v>
      </c>
      <c r="R24" s="2"/>
      <c r="S24" s="2" t="str">
        <f t="shared" si="3"/>
        <v/>
      </c>
      <c r="T24" s="7">
        <f t="shared" si="4"/>
        <v>0</v>
      </c>
    </row>
    <row r="25" spans="1:20" ht="18" customHeight="1" thickBot="1" x14ac:dyDescent="0.3">
      <c r="A25" s="229" t="s">
        <v>29</v>
      </c>
      <c r="B25" s="230"/>
      <c r="C25" s="230"/>
      <c r="D25" s="231"/>
      <c r="E25" s="12"/>
      <c r="F25" s="13">
        <f>SUM(F5:F24)</f>
        <v>0</v>
      </c>
      <c r="G25" s="14">
        <f>SUM(G5:G24)</f>
        <v>0</v>
      </c>
      <c r="H25" s="14">
        <f>SUM(H5:H24)</f>
        <v>0</v>
      </c>
      <c r="I25" s="14">
        <f t="shared" ref="I25:J25" si="5">SUM(I5:I24)</f>
        <v>0</v>
      </c>
      <c r="J25" s="167">
        <f t="shared" si="5"/>
        <v>0</v>
      </c>
      <c r="K25" s="65">
        <f>SUM(K5:K24)</f>
        <v>0</v>
      </c>
      <c r="L25" s="66">
        <f>SUM(L5:L24)</f>
        <v>0</v>
      </c>
      <c r="M25" s="66">
        <f>SUM(M5:M24)</f>
        <v>0</v>
      </c>
      <c r="N25" s="67">
        <f>SUM(K25:M25)</f>
        <v>0</v>
      </c>
      <c r="O25" s="2"/>
      <c r="T25" s="11">
        <v>1.0416666666666667</v>
      </c>
    </row>
    <row r="26" spans="1:20" ht="18" customHeight="1" thickBot="1" x14ac:dyDescent="0.3">
      <c r="A26" s="232" t="s">
        <v>33</v>
      </c>
      <c r="B26" s="131" t="s">
        <v>31</v>
      </c>
      <c r="C26" s="132" t="s">
        <v>32</v>
      </c>
      <c r="D26" s="226" t="s">
        <v>30</v>
      </c>
      <c r="E26" s="228"/>
      <c r="F26" s="226" t="s">
        <v>39</v>
      </c>
      <c r="G26" s="227"/>
      <c r="H26" s="227"/>
      <c r="I26" s="227"/>
      <c r="J26" s="228"/>
      <c r="K26" s="226" t="s">
        <v>40</v>
      </c>
      <c r="L26" s="227"/>
      <c r="M26" s="227"/>
      <c r="N26" s="228"/>
      <c r="O26" s="133" t="s">
        <v>34</v>
      </c>
      <c r="Q26" s="2"/>
      <c r="R26" s="2"/>
      <c r="S26" s="2"/>
      <c r="T26" s="2"/>
    </row>
    <row r="27" spans="1:20" ht="18" customHeight="1" x14ac:dyDescent="0.25">
      <c r="A27" s="233"/>
      <c r="B27" s="161"/>
      <c r="C27" s="162"/>
      <c r="D27" s="216"/>
      <c r="E27" s="217"/>
      <c r="F27" s="50"/>
      <c r="G27" s="223">
        <f>IF($F27="oui",_xlfn.XLOOKUP($D27,ANNEE!$T$10:$T$51,ANNEE!$U$10:$U$51,0),0)</f>
        <v>0</v>
      </c>
      <c r="H27" s="224"/>
      <c r="I27" s="224"/>
      <c r="J27" s="225"/>
      <c r="K27" s="51"/>
      <c r="L27" s="220">
        <f>IF($K27="oui",IF(_xlfn.XLOOKUP($D27,ANNEE!$T$22:$T$51,ANNEE!$S$22:$S$51,0)&gt;0,1,0),0)</f>
        <v>0</v>
      </c>
      <c r="M27" s="221"/>
      <c r="N27" s="222"/>
      <c r="O27" s="155"/>
      <c r="Q27" s="2">
        <f>_xlfn.XLOOKUP($D27,ANNEE!$T$22:$T$51,ANNEE!$S$22:$S$51,0)</f>
        <v>0</v>
      </c>
      <c r="R27" s="2"/>
      <c r="S27" s="2" t="str">
        <f t="shared" si="3"/>
        <v/>
      </c>
      <c r="T27" s="7"/>
    </row>
    <row r="28" spans="1:20" ht="18" customHeight="1" x14ac:dyDescent="0.25">
      <c r="A28" s="233"/>
      <c r="B28" s="163"/>
      <c r="C28" s="164"/>
      <c r="D28" s="218"/>
      <c r="E28" s="219"/>
      <c r="F28" s="52"/>
      <c r="G28" s="199">
        <f>IF($F28="oui",_xlfn.XLOOKUP($D28,ANNEE!$T$10:$T$51,ANNEE!$U$10:$U$51,0),0)</f>
        <v>0</v>
      </c>
      <c r="H28" s="200"/>
      <c r="I28" s="200"/>
      <c r="J28" s="201"/>
      <c r="K28" s="53"/>
      <c r="L28" s="208">
        <f>IF($K28="oui",IF(_xlfn.XLOOKUP($D28,ANNEE!$T$22:$T$51,ANNEE!$S$22:$S$51,0)&gt;0,1,0),0)</f>
        <v>0</v>
      </c>
      <c r="M28" s="209"/>
      <c r="N28" s="210"/>
      <c r="O28" s="156"/>
      <c r="Q28" s="2">
        <f>_xlfn.XLOOKUP($D28,ANNEE!$T$22:$T$51,ANNEE!$S$22:$S$51,0)</f>
        <v>0</v>
      </c>
      <c r="R28" s="2"/>
      <c r="S28" s="2" t="str">
        <f t="shared" si="3"/>
        <v/>
      </c>
      <c r="T28" s="2"/>
    </row>
    <row r="29" spans="1:20" ht="18" customHeight="1" x14ac:dyDescent="0.25">
      <c r="A29" s="233"/>
      <c r="B29" s="163"/>
      <c r="C29" s="164"/>
      <c r="D29" s="218"/>
      <c r="E29" s="219"/>
      <c r="F29" s="54"/>
      <c r="G29" s="199">
        <f>IF($F29="oui",_xlfn.XLOOKUP($D29,ANNEE!$T$10:$T$51,ANNEE!$U$10:$U$51,0),0)</f>
        <v>0</v>
      </c>
      <c r="H29" s="200"/>
      <c r="I29" s="200"/>
      <c r="J29" s="201"/>
      <c r="K29" s="55"/>
      <c r="L29" s="208">
        <f>IF($K29="oui",IF(_xlfn.XLOOKUP($D29,ANNEE!$T$22:$T$51,ANNEE!$S$22:$S$51,0)&gt;0,1,0),0)</f>
        <v>0</v>
      </c>
      <c r="M29" s="209"/>
      <c r="N29" s="210"/>
      <c r="O29" s="156"/>
      <c r="Q29" s="2">
        <f>_xlfn.XLOOKUP($D29,ANNEE!$T$22:$T$51,ANNEE!$S$22:$S$51,0)</f>
        <v>0</v>
      </c>
      <c r="R29" s="2"/>
      <c r="S29" s="2" t="str">
        <f t="shared" si="3"/>
        <v/>
      </c>
      <c r="T29" s="2"/>
    </row>
    <row r="30" spans="1:20" ht="18" customHeight="1" x14ac:dyDescent="0.25">
      <c r="A30" s="233"/>
      <c r="B30" s="163"/>
      <c r="C30" s="164"/>
      <c r="D30" s="218"/>
      <c r="E30" s="219"/>
      <c r="F30" s="54"/>
      <c r="G30" s="199">
        <f>IF($F30="oui",_xlfn.XLOOKUP($D30,ANNEE!$T$10:$T$51,ANNEE!$U$10:$U$51,0),0)</f>
        <v>0</v>
      </c>
      <c r="H30" s="200"/>
      <c r="I30" s="200"/>
      <c r="J30" s="201"/>
      <c r="K30" s="55"/>
      <c r="L30" s="208">
        <f>IF($K30="oui",IF(_xlfn.XLOOKUP($D30,ANNEE!$T$22:$T$51,ANNEE!$S$22:$S$51,0)&gt;0,1,0),0)</f>
        <v>0</v>
      </c>
      <c r="M30" s="209"/>
      <c r="N30" s="210"/>
      <c r="O30" s="156"/>
      <c r="Q30" s="2">
        <f>_xlfn.XLOOKUP($D30,ANNEE!$T$22:$T$51,ANNEE!$S$22:$S$51,0)</f>
        <v>0</v>
      </c>
      <c r="R30" s="2"/>
      <c r="S30" s="2" t="str">
        <f t="shared" si="3"/>
        <v/>
      </c>
      <c r="T30" s="2"/>
    </row>
    <row r="31" spans="1:20" ht="18" customHeight="1" thickBot="1" x14ac:dyDescent="0.3">
      <c r="A31" s="234"/>
      <c r="B31" s="165"/>
      <c r="C31" s="166"/>
      <c r="D31" s="214"/>
      <c r="E31" s="215"/>
      <c r="F31" s="56"/>
      <c r="G31" s="202">
        <f>IF($F31="oui",_xlfn.XLOOKUP($D31,ANNEE!$T$10:$T$51,ANNEE!$U$10:$U$51,0),0)</f>
        <v>0</v>
      </c>
      <c r="H31" s="203"/>
      <c r="I31" s="203"/>
      <c r="J31" s="204"/>
      <c r="K31" s="57"/>
      <c r="L31" s="211">
        <f>IF($K31="oui",IF(_xlfn.XLOOKUP($D31,ANNEE!$T$22:$T$51,ANNEE!$S$22:$S$51,0)&gt;0,1,0),0)</f>
        <v>0</v>
      </c>
      <c r="M31" s="212"/>
      <c r="N31" s="213"/>
      <c r="O31" s="157"/>
      <c r="Q31" s="2">
        <f>_xlfn.XLOOKUP($D31,ANNEE!$T$22:$T$51,ANNEE!$S$22:$S$51,0)</f>
        <v>0</v>
      </c>
      <c r="R31" s="2"/>
      <c r="S31" s="2" t="str">
        <f t="shared" si="3"/>
        <v/>
      </c>
      <c r="T31" s="2"/>
    </row>
    <row r="32" spans="1:20" ht="18" hidden="1" customHeight="1" thickBot="1" x14ac:dyDescent="0.3">
      <c r="C32" s="63"/>
      <c r="D32" s="9"/>
      <c r="E32" s="10"/>
      <c r="F32" s="15">
        <f>F$25*ANNEE!D$24++SUM(J27:J31)</f>
        <v>0</v>
      </c>
      <c r="G32" s="16">
        <f>G$25*ANNEE!E$24</f>
        <v>0</v>
      </c>
      <c r="H32" s="16">
        <f>H$25*ANNEE!F$24</f>
        <v>0</v>
      </c>
      <c r="I32" s="17">
        <f>I$25*ANNEE!G$24</f>
        <v>0</v>
      </c>
      <c r="J32" s="18">
        <f>SUM(F32:I32)+$E$2-$E$25</f>
        <v>0</v>
      </c>
      <c r="N32" s="11"/>
    </row>
    <row r="33" spans="3:14" ht="18" customHeight="1" thickBot="1" x14ac:dyDescent="0.3">
      <c r="C33" s="64"/>
      <c r="D33" s="68" t="s">
        <v>50</v>
      </c>
      <c r="E33" s="69">
        <f>J32</f>
        <v>0</v>
      </c>
    </row>
    <row r="34" spans="3:14" ht="7.5" customHeight="1" thickBot="1" x14ac:dyDescent="0.3"/>
    <row r="35" spans="3:14" ht="15.75" thickBot="1" x14ac:dyDescent="0.3">
      <c r="D35" s="8" t="s">
        <v>8</v>
      </c>
      <c r="E35" s="205" t="s">
        <v>9</v>
      </c>
      <c r="F35" s="206"/>
      <c r="G35" s="206"/>
      <c r="H35" s="206"/>
      <c r="I35" s="207"/>
      <c r="J35" s="205" t="s">
        <v>10</v>
      </c>
      <c r="K35" s="206"/>
      <c r="L35" s="206"/>
      <c r="M35" s="206"/>
      <c r="N35" s="207"/>
    </row>
    <row r="36" spans="3:14" ht="39" customHeight="1" thickBot="1" x14ac:dyDescent="0.3">
      <c r="D36" s="148"/>
      <c r="E36" s="196"/>
      <c r="F36" s="197"/>
      <c r="G36" s="197"/>
      <c r="H36" s="197"/>
      <c r="I36" s="198"/>
      <c r="J36" s="196"/>
      <c r="K36" s="197"/>
      <c r="L36" s="197"/>
      <c r="M36" s="197"/>
      <c r="N36" s="198"/>
    </row>
    <row r="38" spans="3:14" x14ac:dyDescent="0.25">
      <c r="H38" s="3"/>
      <c r="I38" s="3"/>
      <c r="J38" s="3"/>
      <c r="K38" s="3"/>
    </row>
  </sheetData>
  <sheetProtection algorithmName="SHA-512" hashValue="IO2YArJANZ/FCWVQ2uzrkCA2lT8MzwiY3o6Va/od1ZItGF6lqngGvu1W8/5oojzHhcUQEl02NaooJiwjfcB2KA==" saltValue="onCn8OTzuFjDMYdiFBWmuA==" spinCount="100000" sheet="1" selectLockedCells="1"/>
  <mergeCells count="44">
    <mergeCell ref="K2:N2"/>
    <mergeCell ref="B3:B4"/>
    <mergeCell ref="C3:C4"/>
    <mergeCell ref="D3:D4"/>
    <mergeCell ref="H3:H4"/>
    <mergeCell ref="I3:I4"/>
    <mergeCell ref="J3:J4"/>
    <mergeCell ref="A1:F1"/>
    <mergeCell ref="G1:J1"/>
    <mergeCell ref="A2:A4"/>
    <mergeCell ref="B2:C2"/>
    <mergeCell ref="F2:J2"/>
    <mergeCell ref="L29:N29"/>
    <mergeCell ref="D30:E30"/>
    <mergeCell ref="L30:N30"/>
    <mergeCell ref="K3:K4"/>
    <mergeCell ref="L3:L4"/>
    <mergeCell ref="M3:M4"/>
    <mergeCell ref="N3:N4"/>
    <mergeCell ref="A25:D25"/>
    <mergeCell ref="A26:A31"/>
    <mergeCell ref="D26:E26"/>
    <mergeCell ref="F26:J26"/>
    <mergeCell ref="K26:N26"/>
    <mergeCell ref="D27:E27"/>
    <mergeCell ref="E3:E4"/>
    <mergeCell ref="F3:F4"/>
    <mergeCell ref="G3:G4"/>
    <mergeCell ref="K1:O1"/>
    <mergeCell ref="E35:I35"/>
    <mergeCell ref="J35:N35"/>
    <mergeCell ref="E36:I36"/>
    <mergeCell ref="J36:N36"/>
    <mergeCell ref="G27:J27"/>
    <mergeCell ref="G28:J28"/>
    <mergeCell ref="G29:J29"/>
    <mergeCell ref="G30:J30"/>
    <mergeCell ref="G31:J31"/>
    <mergeCell ref="D31:E31"/>
    <mergeCell ref="L31:N31"/>
    <mergeCell ref="L27:N27"/>
    <mergeCell ref="D28:E28"/>
    <mergeCell ref="L28:N28"/>
    <mergeCell ref="D29:E29"/>
  </mergeCells>
  <conditionalFormatting sqref="A5:O24">
    <cfRule type="expression" dxfId="12" priority="15" stopIfTrue="1">
      <formula>$Q5=7</formula>
    </cfRule>
    <cfRule type="expression" dxfId="11" priority="16" stopIfTrue="1">
      <formula>$Q5=6</formula>
    </cfRule>
  </conditionalFormatting>
  <conditionalFormatting sqref="B27:O31">
    <cfRule type="expression" dxfId="10" priority="10" stopIfTrue="1">
      <formula>AND($Q27&gt;12,$F27="oui")</formula>
    </cfRule>
    <cfRule type="expression" dxfId="9" priority="11" stopIfTrue="1">
      <formula>AND($F27&lt;&gt;"",$F27=$K27)</formula>
    </cfRule>
  </conditionalFormatting>
  <conditionalFormatting sqref="E5:E24">
    <cfRule type="cellIs" dxfId="8" priority="6" operator="lessThan">
      <formula>$J5+$N5-0.00000001</formula>
    </cfRule>
  </conditionalFormatting>
  <conditionalFormatting sqref="E27:O31">
    <cfRule type="expression" dxfId="7" priority="14">
      <formula>$S27="E"</formula>
    </cfRule>
  </conditionalFormatting>
  <conditionalFormatting sqref="F5:F24">
    <cfRule type="expression" dxfId="6" priority="9" stopIfTrue="1">
      <formula>$T5&gt;$T$4</formula>
    </cfRule>
  </conditionalFormatting>
  <conditionalFormatting sqref="F5:G24">
    <cfRule type="expression" dxfId="5" priority="8" stopIfTrue="1">
      <formula>AND(OR($F5&gt;0,$G5&gt;0),$Q5=7)</formula>
    </cfRule>
  </conditionalFormatting>
  <conditionalFormatting sqref="F5:O24">
    <cfRule type="expression" dxfId="4" priority="13">
      <formula>$S5="E"</formula>
    </cfRule>
  </conditionalFormatting>
  <conditionalFormatting sqref="J25">
    <cfRule type="cellIs" dxfId="3" priority="4" operator="greaterThan">
      <formula>$T$25</formula>
    </cfRule>
  </conditionalFormatting>
  <conditionalFormatting sqref="K5:K24">
    <cfRule type="expression" dxfId="2" priority="7" stopIfTrue="1">
      <formula>AND($K5&gt;0,$Q5=7)</formula>
    </cfRule>
  </conditionalFormatting>
  <conditionalFormatting sqref="N25">
    <cfRule type="cellIs" dxfId="1" priority="5" operator="greaterThan">
      <formula>$T$25</formula>
    </cfRule>
  </conditionalFormatting>
  <conditionalFormatting sqref="O5:O24">
    <cfRule type="expression" dxfId="0" priority="12" stopIfTrue="1">
      <formula>AND($E5&gt;0,$O5="")</formula>
    </cfRule>
  </conditionalFormatting>
  <printOptions horizontalCentered="1" verticalCentered="1"/>
  <pageMargins left="0.23622047244094491" right="0.23622047244094491" top="0.15748031496062992" bottom="0.15748031496062992" header="0" footer="0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promptTitle="Type d'astreinte" prompt="ATTENTION les 5 PREMIERS types sont spécifiques à la Filière Technique" xr:uid="{88A32426-3F22-447D-834E-CA9E0B68265A}">
          <x14:formula1>
            <xm:f>ANNEE!$T$10:$T$51</xm:f>
          </x14:formula1>
          <xm:sqref>D27:E31</xm:sqref>
        </x14:dataValidation>
        <x14:dataValidation type="list" allowBlank="1" xr:uid="{70FEA64A-C37C-4AE3-BD58-7B6A859EA81A}">
          <x14:formula1>
            <xm:f>ANNEE!$O$22:$O$26</xm:f>
          </x14:formula1>
          <xm:sqref>O5:O25 O27:O31</xm:sqref>
        </x14:dataValidation>
        <x14:dataValidation type="list" allowBlank="1" showInputMessage="1" showErrorMessage="1" xr:uid="{9D7DDCF1-6DFF-450C-975C-1C3237051EA7}">
          <x14:formula1>
            <xm:f>ANNEE!$O$29:$O$30</xm:f>
          </x14:formula1>
          <xm:sqref>F27:F31 K27:K31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ANNEE</vt:lpstr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DECEMBRE</vt:lpstr>
      <vt:lpstr>ANNEE!Zone_d_impression</vt:lpstr>
      <vt:lpstr>AOUT!Zone_d_impression</vt:lpstr>
      <vt:lpstr>AVRIL!Zone_d_impression</vt:lpstr>
      <vt:lpstr>DECEMBRE!Zone_d_impression</vt:lpstr>
      <vt:lpstr>FEVRIER!Zone_d_impression</vt:lpstr>
      <vt:lpstr>JANVIER!Zone_d_impression</vt:lpstr>
      <vt:lpstr>JUILLET!Zone_d_impression</vt:lpstr>
      <vt:lpstr>JUIN!Zone_d_impression</vt:lpstr>
      <vt:lpstr>MAI!Zone_d_impression</vt:lpstr>
      <vt:lpstr>MARS!Zone_d_impression</vt:lpstr>
      <vt:lpstr>NOVEMBRE!Zone_d_impression</vt:lpstr>
      <vt:lpstr>OCTOBRE!Zone_d_impression</vt:lpstr>
      <vt:lpstr>SEPTEMBRE!Zone_d_impression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David - DSI Adjoint</dc:creator>
  <cp:lastModifiedBy>DESCHASEAUX Cendra - Secrétariat CTM Mairie de Grimaud</cp:lastModifiedBy>
  <cp:lastPrinted>2026-01-07T15:44:33Z</cp:lastPrinted>
  <dcterms:created xsi:type="dcterms:W3CDTF">2021-09-13T12:53:04Z</dcterms:created>
  <dcterms:modified xsi:type="dcterms:W3CDTF">2026-04-30T06:12:31Z</dcterms:modified>
</cp:coreProperties>
</file>